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Молоцило\Documents\К проекту бюджета\2022 год\"/>
    </mc:Choice>
  </mc:AlternateContent>
  <bookViews>
    <workbookView xWindow="0" yWindow="0" windowWidth="16380" windowHeight="8190" tabRatio="500"/>
  </bookViews>
  <sheets>
    <sheet name="Аналит.отчет" sheetId="1" r:id="rId1"/>
  </sheets>
  <definedNames>
    <definedName name="_xlnm.Print_Titles" localSheetId="0">Аналит.отчет!$5:$5</definedName>
    <definedName name="_xlnm.Print_Area" localSheetId="0">Аналит.отчет!$A$1:$F$181</definedName>
  </definedName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51" i="1" l="1"/>
  <c r="C51" i="1"/>
  <c r="D9" i="1" l="1"/>
  <c r="C9" i="1"/>
  <c r="F104" i="1" l="1"/>
  <c r="F131" i="1" s="1"/>
  <c r="F132" i="1" l="1"/>
  <c r="F29" i="1"/>
  <c r="E157" i="1" l="1"/>
  <c r="F123" i="1" l="1"/>
  <c r="D123" i="1"/>
  <c r="C123" i="1"/>
  <c r="E128" i="1"/>
  <c r="F9" i="1" l="1"/>
  <c r="D163" i="1" l="1"/>
  <c r="C163" i="1"/>
  <c r="D32" i="1" l="1"/>
  <c r="C32" i="1"/>
  <c r="E149" i="1" l="1"/>
  <c r="E117" i="1"/>
  <c r="E121" i="1"/>
  <c r="F163" i="1" l="1"/>
  <c r="D104" i="1" l="1"/>
  <c r="C104" i="1"/>
  <c r="C132" i="1" s="1"/>
  <c r="F7" i="1" l="1"/>
  <c r="F22" i="1" s="1"/>
  <c r="E126" i="1"/>
  <c r="F161" i="1" l="1"/>
  <c r="D7" i="1"/>
  <c r="D22" i="1" s="1"/>
  <c r="C7" i="1"/>
  <c r="C22" i="1" s="1"/>
  <c r="E165" i="1"/>
  <c r="E164" i="1"/>
  <c r="E163" i="1"/>
  <c r="E162" i="1"/>
  <c r="E160" i="1"/>
  <c r="E159" i="1"/>
  <c r="E158" i="1"/>
  <c r="E156" i="1"/>
  <c r="E155" i="1"/>
  <c r="E154" i="1"/>
  <c r="E153" i="1"/>
  <c r="E151" i="1"/>
  <c r="E150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0" i="1"/>
  <c r="E129" i="1"/>
  <c r="E127" i="1"/>
  <c r="E125" i="1"/>
  <c r="E123" i="1"/>
  <c r="E122" i="1"/>
  <c r="E120" i="1"/>
  <c r="E119" i="1"/>
  <c r="E118" i="1"/>
  <c r="E116" i="1"/>
  <c r="E115" i="1"/>
  <c r="E114" i="1"/>
  <c r="E113" i="1"/>
  <c r="E112" i="1"/>
  <c r="E111" i="1"/>
  <c r="E110" i="1"/>
  <c r="E109" i="1"/>
  <c r="E108" i="1"/>
  <c r="E107" i="1"/>
  <c r="E106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7" i="1"/>
  <c r="E86" i="1"/>
  <c r="E85" i="1"/>
  <c r="E84" i="1"/>
  <c r="E83" i="1"/>
  <c r="E82" i="1"/>
  <c r="E81" i="1"/>
  <c r="E79" i="1"/>
  <c r="E78" i="1"/>
  <c r="E77" i="1"/>
  <c r="E76" i="1"/>
  <c r="E75" i="1"/>
  <c r="E74" i="1"/>
  <c r="E73" i="1"/>
  <c r="E72" i="1"/>
  <c r="E71" i="1"/>
  <c r="E69" i="1"/>
  <c r="E68" i="1"/>
  <c r="E67" i="1"/>
  <c r="E66" i="1"/>
  <c r="E64" i="1"/>
  <c r="E62" i="1"/>
  <c r="E61" i="1"/>
  <c r="E60" i="1"/>
  <c r="E59" i="1"/>
  <c r="E57" i="1"/>
  <c r="E56" i="1"/>
  <c r="E54" i="1"/>
  <c r="E53" i="1"/>
  <c r="E51" i="1"/>
  <c r="E50" i="1"/>
  <c r="E49" i="1"/>
  <c r="E47" i="1"/>
  <c r="E46" i="1"/>
  <c r="E44" i="1"/>
  <c r="E42" i="1"/>
  <c r="E41" i="1"/>
  <c r="E39" i="1"/>
  <c r="E38" i="1"/>
  <c r="E36" i="1"/>
  <c r="E35" i="1"/>
  <c r="E33" i="1"/>
  <c r="E28" i="1"/>
  <c r="E27" i="1"/>
  <c r="E26" i="1"/>
  <c r="E25" i="1"/>
  <c r="E24" i="1"/>
  <c r="E23" i="1"/>
  <c r="E21" i="1"/>
  <c r="E20" i="1"/>
  <c r="E19" i="1"/>
  <c r="E18" i="1"/>
  <c r="E17" i="1"/>
  <c r="E16" i="1"/>
  <c r="E15" i="1"/>
  <c r="E14" i="1"/>
  <c r="E13" i="1"/>
  <c r="E12" i="1"/>
  <c r="E11" i="1"/>
  <c r="E10" i="1"/>
  <c r="E9" i="1" l="1"/>
  <c r="E88" i="1"/>
  <c r="E29" i="1"/>
  <c r="C131" i="1"/>
  <c r="C161" i="1" s="1"/>
  <c r="E32" i="1"/>
  <c r="E22" i="1"/>
  <c r="D132" i="1"/>
  <c r="D131" i="1"/>
  <c r="D161" i="1" s="1"/>
  <c r="E89" i="1"/>
  <c r="E104" i="1" l="1"/>
  <c r="E132" i="1"/>
  <c r="E7" i="1"/>
  <c r="E161" i="1"/>
  <c r="E131" i="1"/>
</calcChain>
</file>

<file path=xl/sharedStrings.xml><?xml version="1.0" encoding="utf-8"?>
<sst xmlns="http://schemas.openxmlformats.org/spreadsheetml/2006/main" count="321" uniqueCount="134">
  <si>
    <t>Наименование показателя</t>
  </si>
  <si>
    <t>Ед. изм.</t>
  </si>
  <si>
    <t>Значение показателя за отчетный период</t>
  </si>
  <si>
    <t>Значение показателя за соответствующий период прошлого года</t>
  </si>
  <si>
    <t>Динамика, %</t>
  </si>
  <si>
    <t>Итоги развития МО</t>
  </si>
  <si>
    <t xml:space="preserve">Выручка от реализации продукции, работ, услуг
(в действующих ценах) - всего, </t>
  </si>
  <si>
    <t>млн.руб.</t>
  </si>
  <si>
    <t>в т.ч. по видам экономической деятельности:</t>
  </si>
  <si>
    <t xml:space="preserve">Сельское, лесное хозяйство, охота и рыбоводство, в том числе: </t>
  </si>
  <si>
    <t>Растениеводство и животноводство, охота и предоставление соответствующих услуг в этих областях</t>
  </si>
  <si>
    <t>Лесоводство и лесозаготовки</t>
  </si>
  <si>
    <t>Рыболовство и рыбоводство</t>
  </si>
  <si>
    <t>Добыча полезных ископаемых</t>
  </si>
  <si>
    <t>Обрабатывающие производства</t>
  </si>
  <si>
    <t>Обеспечение электрической энергией, газом и паром;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</si>
  <si>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</si>
  <si>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>Строительство</t>
  </si>
  <si>
    <t xml:space="preserve">Торговля оптовая и розничная; ремонт автотранспортных средств и мотоциклов </t>
  </si>
  <si>
    <t>Транспортировка и хранение</t>
  </si>
  <si>
    <t>Прочие</t>
  </si>
  <si>
    <t>Выручка от реализации продукции, работ, услуг на душу населения</t>
  </si>
  <si>
    <t>тыс. руб.</t>
  </si>
  <si>
    <t>Убыток</t>
  </si>
  <si>
    <t xml:space="preserve">Доля  прибыльных предприятий </t>
  </si>
  <si>
    <t>%</t>
  </si>
  <si>
    <t xml:space="preserve">Доля убыточных предприятий </t>
  </si>
  <si>
    <t>План по налогам и сборам в консолидированный местный бюджет (сумма бюджетов муниципального района и городских и сельских поселений)</t>
  </si>
  <si>
    <t>Поступления налогов и сборов в консолидированный местный бюджет (сумма бюджетов муниципального района и городских и сельских поселений)</t>
  </si>
  <si>
    <t>Обеспеченность собственными доходами консолидированного местного бюджета  на душу населения</t>
  </si>
  <si>
    <t>Состояние основных видов экономической деятельности хозяйствующих субъектов МО</t>
  </si>
  <si>
    <t xml:space="preserve">Промышленное производство: </t>
  </si>
  <si>
    <t>Объем отгруженных товаров собственного производства, выполненных работ и услуг (В+C+D+E)</t>
  </si>
  <si>
    <t>Индекс промышленного производства(В+C+D)</t>
  </si>
  <si>
    <t>Добыча полезных ископаемых (В):</t>
  </si>
  <si>
    <t xml:space="preserve">Объем отгруженных товаров собственного производства, выполненных работ и услуг </t>
  </si>
  <si>
    <t>Индекс промышленного производства</t>
  </si>
  <si>
    <t>Обрабатывающие производства (С):</t>
  </si>
  <si>
    <t>Обеспечение электрической энергией, газом и паром; кондиционирование воздуха (D):</t>
  </si>
  <si>
    <t>Объем отгруженных товаров собственного производства, выполненных работ и услуг</t>
  </si>
  <si>
    <t>Сельское, лесное хозяйство, охота, рыбаловство и рыбоводство:</t>
  </si>
  <si>
    <t>Строительство:</t>
  </si>
  <si>
    <t>Объем работ</t>
  </si>
  <si>
    <t>Ввод в действие жилых домов</t>
  </si>
  <si>
    <t>кв. м</t>
  </si>
  <si>
    <t>Введено жилья на душу населения</t>
  </si>
  <si>
    <t>Транспортировка и хранение:</t>
  </si>
  <si>
    <t>Грузооборот</t>
  </si>
  <si>
    <t>тыс.т/км</t>
  </si>
  <si>
    <t>Пассажирооборот</t>
  </si>
  <si>
    <t>тыс. пас/км</t>
  </si>
  <si>
    <t>Торговля оптовая и розничная; ремонт автотранспортных средств и мотоциклов</t>
  </si>
  <si>
    <t xml:space="preserve">Розничный товарооборот </t>
  </si>
  <si>
    <t xml:space="preserve">Индекс физического объема </t>
  </si>
  <si>
    <t>Малый бизнес</t>
  </si>
  <si>
    <t>ед.</t>
  </si>
  <si>
    <t xml:space="preserve">Объем инвестиций  -  всего, в т.ч.: </t>
  </si>
  <si>
    <t>бюджетные средства</t>
  </si>
  <si>
    <t>Демографические процессы*</t>
  </si>
  <si>
    <t>Коэффициент естественного прироста( убыли) населения (разница между числом родившихся человек на 1000 человек населения и числом умерших человек на 1000 человек населения)</t>
  </si>
  <si>
    <t>чел.</t>
  </si>
  <si>
    <t>Половая структура населения</t>
  </si>
  <si>
    <t xml:space="preserve">                                  мужчины</t>
  </si>
  <si>
    <t>тыс.чел.</t>
  </si>
  <si>
    <t>уд. вес в общей численности населения</t>
  </si>
  <si>
    <t xml:space="preserve">                                   женщины </t>
  </si>
  <si>
    <t xml:space="preserve">                                   уд. вес в общей численности населения</t>
  </si>
  <si>
    <t>Возрастная структура населения</t>
  </si>
  <si>
    <t xml:space="preserve">                                  моложе трудоспособного возраста</t>
  </si>
  <si>
    <t xml:space="preserve">                                  трудоспособный возраст</t>
  </si>
  <si>
    <t xml:space="preserve">                                  старше трудоспособного возраста</t>
  </si>
  <si>
    <t>Миграция населения (разница между числом прибывших и числом выбывших, приток(+), отток(-)</t>
  </si>
  <si>
    <t>Уд. вес численности городского населения в общей численности населения</t>
  </si>
  <si>
    <t>Уд. вес численности сельского населения в общей численности населения</t>
  </si>
  <si>
    <t>Трудовые ресурсы*</t>
  </si>
  <si>
    <t>Численность населения - всего</t>
  </si>
  <si>
    <t>тыс. чел.</t>
  </si>
  <si>
    <t xml:space="preserve">Занятые в экономике  </t>
  </si>
  <si>
    <t xml:space="preserve">                        в том числе работающие по найму </t>
  </si>
  <si>
    <t xml:space="preserve">Не занятые в экономике  </t>
  </si>
  <si>
    <t xml:space="preserve">                        в том числе безработные граждане</t>
  </si>
  <si>
    <t>Доля занятых на малых предприятиях в общей численности занятых в экономике - всего, в т.ч. по видам экономической деятельности:</t>
  </si>
  <si>
    <t xml:space="preserve">Сельское, лесное хозяйство, охота, рыболовство и рыбоводство, в том числе: </t>
  </si>
  <si>
    <t>Граждане (физические лица), занимающиеся предпринимательской деятельностью без образования юридического лица (индивидуальные предприниматели, главы крестьянских (фермерских) хозяйств)</t>
  </si>
  <si>
    <t xml:space="preserve">Уровень жизни населения </t>
  </si>
  <si>
    <t>Среднесписочная численность работающих - всего,</t>
  </si>
  <si>
    <t>в том числе:</t>
  </si>
  <si>
    <t xml:space="preserve">Сельское, лесное хозяйство, охота, рыбаловство и рыбоводство, в том числе: </t>
  </si>
  <si>
    <t>Государственное управление и обеспечение военной безопасности; обязательное социальное обеспечение</t>
  </si>
  <si>
    <t>Образование</t>
  </si>
  <si>
    <t>Здравоохранение и предоставление социальных услуг</t>
  </si>
  <si>
    <t>из них по отраслям социальной сферы:</t>
  </si>
  <si>
    <t>Деятельность в области культуры, спарта, организации досуга и развлечений, в том числе:</t>
  </si>
  <si>
    <t>Деятельность в области спорта, отдыха и развлечений</t>
  </si>
  <si>
    <t>Управление</t>
  </si>
  <si>
    <t>Уровень регистрируемой безработицы(к трудоспособному населению)</t>
  </si>
  <si>
    <t xml:space="preserve">Среднедушевой денежный доход  </t>
  </si>
  <si>
    <t>руб.</t>
  </si>
  <si>
    <t>Среднемесячная начисленная заработная плата (без выплат социального характера) - всего,</t>
  </si>
  <si>
    <t>Выплаты социального характера</t>
  </si>
  <si>
    <t>Фонд оплаты труда</t>
  </si>
  <si>
    <t xml:space="preserve">Покупательная способность денежных доходов населения (соотношение среднедушевых денежных доходов и прожиточного минимума) </t>
  </si>
  <si>
    <t>раз</t>
  </si>
  <si>
    <t xml:space="preserve">Численность населения с доходами ниже прожиточного минимума </t>
  </si>
  <si>
    <t xml:space="preserve">Доля населения с доходами ниже прожиточного минимума </t>
  </si>
  <si>
    <t>Задолженность по заработной плате в целом по МО</t>
  </si>
  <si>
    <t>тыс.руб.</t>
  </si>
  <si>
    <t xml:space="preserve">               в том числе по бюджетным учреждениям </t>
  </si>
  <si>
    <r>
      <rPr>
        <b/>
        <sz val="14"/>
        <rFont val="Times New Roman"/>
        <family val="1"/>
        <charset val="204"/>
      </rPr>
      <t>*</t>
    </r>
    <r>
      <rPr>
        <b/>
        <u/>
        <sz val="14"/>
        <rFont val="Times New Roman"/>
        <family val="1"/>
        <charset val="204"/>
      </rPr>
      <t>Примечание:</t>
    </r>
    <r>
      <rPr>
        <b/>
        <sz val="14"/>
        <rFont val="Times New Roman"/>
        <family val="1"/>
        <charset val="204"/>
      </rPr>
      <t xml:space="preserve"> разделы "Демографические процессы", "Трудовые ресурсы" заполняются по итогам года</t>
    </r>
  </si>
  <si>
    <t>х</t>
  </si>
  <si>
    <t>Водоснабжение; водоотведение, организация сбора и утилизации отходов, деятельность по ликвидации загрязнений (Е):</t>
  </si>
  <si>
    <t>Валовый выпуск продукции в сельхозорганизациях и КФХ</t>
  </si>
  <si>
    <t>Индекс производства продукции в сельхозорганизациях и КФХ</t>
  </si>
  <si>
    <t xml:space="preserve">В том числе из общей численности работающих численность работников бюджетной сферы, финансируемой из консолидированного местного бюджета - всего, </t>
  </si>
  <si>
    <t xml:space="preserve">Прожиточный минимум для трудоспособного населения (начиная со 2 квартала, рассчитывается среднее значение за период) </t>
  </si>
  <si>
    <t>Тел./факс 8 (30530) 4-11-62</t>
  </si>
  <si>
    <t xml:space="preserve">Прибыль, прибыльно работающих предприятий </t>
  </si>
  <si>
    <t>х - инфоромация отсутствует</t>
  </si>
  <si>
    <t>Председатель комитета по экономике и развитию предпринимательства                                     С.Н. Трус</t>
  </si>
  <si>
    <t xml:space="preserve">Всего  </t>
  </si>
  <si>
    <t>Учащиеся 16 лет и старше</t>
  </si>
  <si>
    <t xml:space="preserve">Предварительные итоги </t>
  </si>
  <si>
    <t>Деятельность профессиональная, научная и техническая</t>
  </si>
  <si>
    <t>Культура</t>
  </si>
  <si>
    <t>Прочие (ООО "Наш дом")</t>
  </si>
  <si>
    <t>Исп. О.В. Молоцило</t>
  </si>
  <si>
    <t>Деятельность в области информатизации и связи</t>
  </si>
  <si>
    <t>Деятельность в области информации и связи</t>
  </si>
  <si>
    <t>социально-экономического развития Тулунского муниципального района за 1 полугодие 2022 года</t>
  </si>
  <si>
    <t>Оценка 2022г.</t>
  </si>
  <si>
    <t>и ожидаемые итоги социально-экономического развития Тулунского муниципального района за 2022 год</t>
  </si>
  <si>
    <t>Число действующих малых предприятий (с КФХ и ИП) - всего</t>
  </si>
  <si>
    <t>Уд. вес выручки предприятий малого бизнеса в выручке  в целом по МО (с КФХ и ИП)</t>
  </si>
  <si>
    <t>,,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</si>
</sst>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16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Arial Cyr"/>
      <family val="2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i/>
      <u/>
      <sz val="14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D9D9D9"/>
        <bgColor rgb="FFCCCCCC"/>
      </patternFill>
    </fill>
    <fill>
      <patternFill patternType="solid">
        <fgColor rgb="FFCCCCCC"/>
        <bgColor rgb="FFD9D9D9"/>
      </patternFill>
    </fill>
    <fill>
      <patternFill patternType="solid">
        <fgColor rgb="FFFFFFFF"/>
        <bgColor rgb="FFFFFFCC"/>
      </patternFill>
    </fill>
    <fill>
      <patternFill patternType="solid">
        <fgColor theme="9" tint="0.59999389629810485"/>
        <bgColor rgb="FFCCCCCC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49" fontId="5" fillId="4" borderId="1" xfId="0" applyNumberFormat="1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center" wrapText="1"/>
    </xf>
    <xf numFmtId="0" fontId="3" fillId="0" borderId="0" xfId="0" applyFont="1" applyBorder="1" applyAlignment="1">
      <alignment horizontal="right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left" vertical="center" wrapText="1"/>
    </xf>
    <xf numFmtId="0" fontId="12" fillId="0" borderId="0" xfId="0" applyFont="1"/>
    <xf numFmtId="0" fontId="1" fillId="4" borderId="0" xfId="0" applyFont="1" applyFill="1" applyBorder="1" applyAlignment="1">
      <alignment horizontal="left" vertical="center" wrapText="1"/>
    </xf>
    <xf numFmtId="0" fontId="0" fillId="0" borderId="1" xfId="0" applyBorder="1"/>
    <xf numFmtId="0" fontId="3" fillId="0" borderId="1" xfId="0" applyFont="1" applyBorder="1" applyAlignment="1">
      <alignment horizontal="center" vertical="center"/>
    </xf>
    <xf numFmtId="0" fontId="0" fillId="0" borderId="0" xfId="0" applyAlignment="1"/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vertical="center"/>
    </xf>
    <xf numFmtId="164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0" fontId="1" fillId="4" borderId="0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/>
    </xf>
    <xf numFmtId="0" fontId="1" fillId="4" borderId="0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4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0" fillId="0" borderId="0" xfId="0" applyAlignment="1"/>
    <xf numFmtId="0" fontId="1" fillId="4" borderId="0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/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0" fillId="0" borderId="4" xfId="0" applyBorder="1" applyAlignment="1"/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4" borderId="0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1"/>
  <sheetViews>
    <sheetView tabSelected="1" view="pageBreakPreview" topLeftCell="A40" zoomScale="75" zoomScaleNormal="75" zoomScalePageLayoutView="75" workbookViewId="0">
      <selection activeCell="F51" sqref="F51"/>
    </sheetView>
  </sheetViews>
  <sheetFormatPr defaultRowHeight="12.75" x14ac:dyDescent="0.2"/>
  <cols>
    <col min="1" max="1" width="76" customWidth="1"/>
    <col min="2" max="2" width="15.42578125"/>
    <col min="3" max="3" width="17.28515625" bestFit="1" customWidth="1"/>
    <col min="4" max="4" width="17.5703125"/>
    <col min="5" max="5" width="13.42578125"/>
    <col min="6" max="6" width="15.140625" customWidth="1"/>
    <col min="7" max="7" width="18.140625" customWidth="1"/>
    <col min="8" max="1025" width="8.5703125"/>
  </cols>
  <sheetData>
    <row r="1" spans="1:7" ht="20.25" customHeight="1" x14ac:dyDescent="0.2">
      <c r="A1" s="59" t="s">
        <v>121</v>
      </c>
      <c r="B1" s="60"/>
      <c r="C1" s="60"/>
      <c r="D1" s="60"/>
      <c r="E1" s="60"/>
      <c r="F1" s="61"/>
    </row>
    <row r="2" spans="1:7" ht="18.75" customHeight="1" x14ac:dyDescent="0.2">
      <c r="A2" s="59" t="s">
        <v>128</v>
      </c>
      <c r="B2" s="60"/>
      <c r="C2" s="60"/>
      <c r="D2" s="60"/>
      <c r="E2" s="60"/>
      <c r="F2" s="61"/>
    </row>
    <row r="3" spans="1:7" ht="20.25" customHeight="1" x14ac:dyDescent="0.2">
      <c r="A3" s="59" t="s">
        <v>130</v>
      </c>
      <c r="B3" s="60"/>
      <c r="C3" s="60"/>
      <c r="D3" s="60"/>
      <c r="E3" s="60"/>
      <c r="F3" s="61"/>
    </row>
    <row r="4" spans="1:7" ht="18" x14ac:dyDescent="0.2">
      <c r="A4" s="64"/>
      <c r="B4" s="64"/>
      <c r="C4" s="64"/>
      <c r="D4" s="64"/>
      <c r="E4" s="64"/>
    </row>
    <row r="5" spans="1:7" ht="114" customHeight="1" x14ac:dyDescent="0.2">
      <c r="A5" s="53" t="s">
        <v>0</v>
      </c>
      <c r="B5" s="53" t="s">
        <v>1</v>
      </c>
      <c r="C5" s="53" t="s">
        <v>2</v>
      </c>
      <c r="D5" s="53" t="s">
        <v>3</v>
      </c>
      <c r="E5" s="53" t="s">
        <v>4</v>
      </c>
      <c r="F5" s="53" t="s">
        <v>129</v>
      </c>
    </row>
    <row r="6" spans="1:7" ht="18.75" customHeight="1" x14ac:dyDescent="0.2">
      <c r="A6" s="65" t="s">
        <v>5</v>
      </c>
      <c r="B6" s="65"/>
      <c r="C6" s="65"/>
      <c r="D6" s="65"/>
      <c r="E6" s="65"/>
      <c r="F6" s="66"/>
    </row>
    <row r="7" spans="1:7" ht="39" x14ac:dyDescent="0.2">
      <c r="A7" s="1" t="s">
        <v>6</v>
      </c>
      <c r="B7" s="2" t="s">
        <v>7</v>
      </c>
      <c r="C7" s="3">
        <f>SUM(C13:C21)+C9</f>
        <v>4090.2000000000003</v>
      </c>
      <c r="D7" s="3">
        <f>SUM(D13:D21)+D9</f>
        <v>3154.6</v>
      </c>
      <c r="E7" s="3">
        <f>C7/D7*100</f>
        <v>129.65827680213025</v>
      </c>
      <c r="F7" s="3">
        <f>SUM(F13:F21)+F9</f>
        <v>8219.2000000000007</v>
      </c>
      <c r="G7" s="54"/>
    </row>
    <row r="8" spans="1:7" ht="18.75" x14ac:dyDescent="0.2">
      <c r="A8" s="4" t="s">
        <v>8</v>
      </c>
      <c r="B8" s="5"/>
      <c r="C8" s="5"/>
      <c r="D8" s="5"/>
      <c r="E8" s="6"/>
      <c r="F8" s="33"/>
      <c r="G8" s="54"/>
    </row>
    <row r="9" spans="1:7" ht="21" customHeight="1" x14ac:dyDescent="0.2">
      <c r="A9" s="7" t="s">
        <v>9</v>
      </c>
      <c r="B9" s="5" t="s">
        <v>7</v>
      </c>
      <c r="C9" s="6">
        <f t="shared" ref="C9:D9" si="0">SUM(C10:C12)</f>
        <v>353.3</v>
      </c>
      <c r="D9" s="6">
        <f t="shared" si="0"/>
        <v>288.60000000000002</v>
      </c>
      <c r="E9" s="6">
        <f t="shared" ref="E9:E29" si="1">C9/D9*100</f>
        <v>122.41857241857241</v>
      </c>
      <c r="F9" s="6">
        <f>SUM(F10:F12)</f>
        <v>787</v>
      </c>
      <c r="G9" s="54"/>
    </row>
    <row r="10" spans="1:7" ht="42.75" customHeight="1" x14ac:dyDescent="0.2">
      <c r="A10" s="7" t="s">
        <v>10</v>
      </c>
      <c r="B10" s="5" t="s">
        <v>7</v>
      </c>
      <c r="C10" s="6">
        <v>331</v>
      </c>
      <c r="D10" s="6">
        <v>261.60000000000002</v>
      </c>
      <c r="E10" s="6">
        <f t="shared" si="1"/>
        <v>126.52905198776759</v>
      </c>
      <c r="F10" s="38">
        <v>742.4</v>
      </c>
      <c r="G10" s="54"/>
    </row>
    <row r="11" spans="1:7" ht="20.25" customHeight="1" x14ac:dyDescent="0.2">
      <c r="A11" s="7" t="s">
        <v>11</v>
      </c>
      <c r="B11" s="5" t="s">
        <v>7</v>
      </c>
      <c r="C11" s="6">
        <v>22.3</v>
      </c>
      <c r="D11" s="6">
        <v>27</v>
      </c>
      <c r="E11" s="6">
        <f t="shared" si="1"/>
        <v>82.592592592592595</v>
      </c>
      <c r="F11" s="34">
        <v>44.6</v>
      </c>
      <c r="G11" s="54"/>
    </row>
    <row r="12" spans="1:7" ht="18.75" x14ac:dyDescent="0.2">
      <c r="A12" s="7" t="s">
        <v>12</v>
      </c>
      <c r="B12" s="5" t="s">
        <v>7</v>
      </c>
      <c r="C12" s="6">
        <v>0</v>
      </c>
      <c r="D12" s="6">
        <v>0</v>
      </c>
      <c r="E12" s="6" t="e">
        <f t="shared" si="1"/>
        <v>#DIV/0!</v>
      </c>
      <c r="F12" s="38">
        <v>0</v>
      </c>
      <c r="G12" s="54"/>
    </row>
    <row r="13" spans="1:7" ht="18.75" x14ac:dyDescent="0.2">
      <c r="A13" s="7" t="s">
        <v>13</v>
      </c>
      <c r="B13" s="5" t="s">
        <v>7</v>
      </c>
      <c r="C13" s="6">
        <v>3348.9</v>
      </c>
      <c r="D13" s="6">
        <v>2497.4</v>
      </c>
      <c r="E13" s="6">
        <f t="shared" si="1"/>
        <v>134.09545927764873</v>
      </c>
      <c r="F13" s="38">
        <v>6697.8</v>
      </c>
      <c r="G13" s="54"/>
    </row>
    <row r="14" spans="1:7" ht="18.75" x14ac:dyDescent="0.2">
      <c r="A14" s="7" t="s">
        <v>14</v>
      </c>
      <c r="B14" s="5" t="s">
        <v>7</v>
      </c>
      <c r="C14" s="6">
        <v>20.8</v>
      </c>
      <c r="D14" s="6">
        <v>17.600000000000001</v>
      </c>
      <c r="E14" s="6">
        <f t="shared" si="1"/>
        <v>118.18181818181816</v>
      </c>
      <c r="F14" s="38">
        <v>0</v>
      </c>
      <c r="G14" s="54"/>
    </row>
    <row r="15" spans="1:7" ht="40.5" customHeight="1" x14ac:dyDescent="0.2">
      <c r="A15" s="7" t="s">
        <v>15</v>
      </c>
      <c r="B15" s="5" t="s">
        <v>7</v>
      </c>
      <c r="C15" s="6">
        <v>27.6</v>
      </c>
      <c r="D15" s="6">
        <v>33.1</v>
      </c>
      <c r="E15" s="6">
        <f t="shared" si="1"/>
        <v>83.383685800604241</v>
      </c>
      <c r="F15" s="38">
        <v>55.2</v>
      </c>
      <c r="G15" s="54"/>
    </row>
    <row r="16" spans="1:7" ht="38.25" customHeight="1" x14ac:dyDescent="0.2">
      <c r="A16" s="7" t="s">
        <v>16</v>
      </c>
      <c r="B16" s="5" t="s">
        <v>7</v>
      </c>
      <c r="C16" s="6">
        <v>0</v>
      </c>
      <c r="D16" s="6">
        <v>0</v>
      </c>
      <c r="E16" s="6" t="e">
        <f t="shared" si="1"/>
        <v>#DIV/0!</v>
      </c>
      <c r="F16" s="38">
        <v>0</v>
      </c>
      <c r="G16" s="54"/>
    </row>
    <row r="17" spans="1:7" ht="18.75" x14ac:dyDescent="0.2">
      <c r="A17" s="7" t="s">
        <v>17</v>
      </c>
      <c r="B17" s="5" t="s">
        <v>7</v>
      </c>
      <c r="C17" s="6">
        <v>0</v>
      </c>
      <c r="D17" s="6">
        <v>0</v>
      </c>
      <c r="E17" s="6" t="e">
        <f t="shared" si="1"/>
        <v>#DIV/0!</v>
      </c>
      <c r="F17" s="38">
        <v>0</v>
      </c>
      <c r="G17" s="54"/>
    </row>
    <row r="18" spans="1:7" ht="37.5" x14ac:dyDescent="0.2">
      <c r="A18" s="7" t="s">
        <v>18</v>
      </c>
      <c r="B18" s="5" t="s">
        <v>7</v>
      </c>
      <c r="C18" s="6">
        <v>339.6</v>
      </c>
      <c r="D18" s="6">
        <v>317.89999999999998</v>
      </c>
      <c r="E18" s="6">
        <f t="shared" si="1"/>
        <v>106.82604592639196</v>
      </c>
      <c r="F18" s="38">
        <v>679.2</v>
      </c>
      <c r="G18" s="54"/>
    </row>
    <row r="19" spans="1:7" ht="18.75" x14ac:dyDescent="0.2">
      <c r="A19" s="7" t="s">
        <v>19</v>
      </c>
      <c r="B19" s="5" t="s">
        <v>7</v>
      </c>
      <c r="C19" s="6">
        <v>0</v>
      </c>
      <c r="D19" s="6">
        <v>0</v>
      </c>
      <c r="E19" s="6" t="e">
        <f t="shared" si="1"/>
        <v>#DIV/0!</v>
      </c>
      <c r="F19" s="38">
        <v>0</v>
      </c>
      <c r="G19" s="54"/>
    </row>
    <row r="20" spans="1:7" ht="18.75" x14ac:dyDescent="0.2">
      <c r="A20" s="7" t="s">
        <v>126</v>
      </c>
      <c r="B20" s="5" t="s">
        <v>7</v>
      </c>
      <c r="C20" s="6">
        <v>0</v>
      </c>
      <c r="D20" s="6">
        <v>0</v>
      </c>
      <c r="E20" s="6" t="e">
        <f t="shared" si="1"/>
        <v>#DIV/0!</v>
      </c>
      <c r="F20" s="38">
        <v>0</v>
      </c>
      <c r="G20" s="54"/>
    </row>
    <row r="21" spans="1:7" ht="18.75" x14ac:dyDescent="0.2">
      <c r="A21" s="7" t="s">
        <v>124</v>
      </c>
      <c r="B21" s="5" t="s">
        <v>7</v>
      </c>
      <c r="C21" s="6">
        <v>0</v>
      </c>
      <c r="D21" s="6">
        <v>0</v>
      </c>
      <c r="E21" s="6" t="e">
        <f t="shared" si="1"/>
        <v>#DIV/0!</v>
      </c>
      <c r="F21" s="34">
        <v>0</v>
      </c>
      <c r="G21" s="54"/>
    </row>
    <row r="22" spans="1:7" ht="39" x14ac:dyDescent="0.2">
      <c r="A22" s="1" t="s">
        <v>21</v>
      </c>
      <c r="B22" s="2" t="s">
        <v>22</v>
      </c>
      <c r="C22" s="3">
        <f>C7/C81</f>
        <v>176.13469985358711</v>
      </c>
      <c r="D22" s="3">
        <f>D7/D81</f>
        <v>132.68559411146163</v>
      </c>
      <c r="E22" s="3">
        <f t="shared" si="1"/>
        <v>132.74591038543818</v>
      </c>
      <c r="F22" s="3">
        <f>F7/F81</f>
        <v>353.94022909310138</v>
      </c>
      <c r="G22" s="54"/>
    </row>
    <row r="23" spans="1:7" ht="19.5" x14ac:dyDescent="0.2">
      <c r="A23" s="1" t="s">
        <v>116</v>
      </c>
      <c r="B23" s="2" t="s">
        <v>7</v>
      </c>
      <c r="C23" s="3">
        <v>128.69999999999999</v>
      </c>
      <c r="D23" s="3">
        <v>71.2</v>
      </c>
      <c r="E23" s="3">
        <f t="shared" si="1"/>
        <v>180.75842696629212</v>
      </c>
      <c r="F23" s="39">
        <v>257.39999999999998</v>
      </c>
      <c r="G23" s="54"/>
    </row>
    <row r="24" spans="1:7" ht="19.5" x14ac:dyDescent="0.2">
      <c r="A24" s="1" t="s">
        <v>23</v>
      </c>
      <c r="B24" s="2" t="s">
        <v>7</v>
      </c>
      <c r="C24" s="3">
        <v>0</v>
      </c>
      <c r="D24" s="3">
        <v>0.3</v>
      </c>
      <c r="E24" s="3">
        <f t="shared" si="1"/>
        <v>0</v>
      </c>
      <c r="F24" s="43">
        <v>0</v>
      </c>
      <c r="G24" s="54"/>
    </row>
    <row r="25" spans="1:7" ht="19.5" x14ac:dyDescent="0.2">
      <c r="A25" s="1" t="s">
        <v>24</v>
      </c>
      <c r="B25" s="2" t="s">
        <v>25</v>
      </c>
      <c r="C25" s="3">
        <v>100</v>
      </c>
      <c r="D25" s="3">
        <v>92.9</v>
      </c>
      <c r="E25" s="3">
        <f t="shared" si="1"/>
        <v>107.64262648008611</v>
      </c>
      <c r="F25" s="39">
        <v>100</v>
      </c>
      <c r="G25" s="54"/>
    </row>
    <row r="26" spans="1:7" ht="19.5" x14ac:dyDescent="0.2">
      <c r="A26" s="1" t="s">
        <v>26</v>
      </c>
      <c r="B26" s="2" t="s">
        <v>25</v>
      </c>
      <c r="C26" s="3">
        <v>0</v>
      </c>
      <c r="D26" s="3">
        <v>7.1</v>
      </c>
      <c r="E26" s="3">
        <f t="shared" si="1"/>
        <v>0</v>
      </c>
      <c r="F26" s="43">
        <v>0</v>
      </c>
      <c r="G26" s="54"/>
    </row>
    <row r="27" spans="1:7" ht="64.5" customHeight="1" x14ac:dyDescent="0.2">
      <c r="A27" s="57" t="s">
        <v>27</v>
      </c>
      <c r="B27" s="2" t="s">
        <v>7</v>
      </c>
      <c r="C27" s="3">
        <v>123.9</v>
      </c>
      <c r="D27" s="3">
        <v>113.1</v>
      </c>
      <c r="E27" s="3">
        <f t="shared" si="1"/>
        <v>109.54907161803715</v>
      </c>
      <c r="F27" s="43">
        <v>232.4</v>
      </c>
      <c r="G27" s="54"/>
    </row>
    <row r="28" spans="1:7" ht="60.75" customHeight="1" x14ac:dyDescent="0.2">
      <c r="A28" s="57" t="s">
        <v>28</v>
      </c>
      <c r="B28" s="2" t="s">
        <v>7</v>
      </c>
      <c r="C28" s="3">
        <v>125.8</v>
      </c>
      <c r="D28" s="3">
        <v>113.9</v>
      </c>
      <c r="E28" s="3">
        <f t="shared" si="1"/>
        <v>110.44776119402984</v>
      </c>
      <c r="F28" s="39">
        <v>237.4</v>
      </c>
      <c r="G28" s="54"/>
    </row>
    <row r="29" spans="1:7" ht="42.75" customHeight="1" x14ac:dyDescent="0.2">
      <c r="A29" s="1" t="s">
        <v>29</v>
      </c>
      <c r="B29" s="2" t="s">
        <v>22</v>
      </c>
      <c r="C29" s="3">
        <v>5.4</v>
      </c>
      <c r="D29" s="3">
        <v>4.8</v>
      </c>
      <c r="E29" s="3">
        <f t="shared" si="1"/>
        <v>112.50000000000003</v>
      </c>
      <c r="F29" s="3">
        <f>F28/F81</f>
        <v>10.22306433554388</v>
      </c>
      <c r="G29" s="54"/>
    </row>
    <row r="30" spans="1:7" ht="18.75" customHeight="1" x14ac:dyDescent="0.2">
      <c r="A30" s="67" t="s">
        <v>30</v>
      </c>
      <c r="B30" s="68"/>
      <c r="C30" s="68"/>
      <c r="D30" s="68"/>
      <c r="E30" s="68"/>
      <c r="F30" s="69"/>
      <c r="G30" s="54"/>
    </row>
    <row r="31" spans="1:7" ht="18.75" x14ac:dyDescent="0.2">
      <c r="A31" s="8" t="s">
        <v>31</v>
      </c>
      <c r="B31" s="9"/>
      <c r="C31" s="9"/>
      <c r="D31" s="9"/>
      <c r="E31" s="9"/>
      <c r="F31" s="33"/>
      <c r="G31" s="54"/>
    </row>
    <row r="32" spans="1:7" ht="37.5" x14ac:dyDescent="0.2">
      <c r="A32" s="10" t="s">
        <v>32</v>
      </c>
      <c r="B32" s="11" t="s">
        <v>7</v>
      </c>
      <c r="C32" s="12">
        <f>C35+C38+C41+C44</f>
        <v>3411.3</v>
      </c>
      <c r="D32" s="12">
        <f>D35+D38+D41+D44</f>
        <v>2555.6999999999998</v>
      </c>
      <c r="E32" s="51">
        <f>C32/D32*100</f>
        <v>133.47810775912669</v>
      </c>
      <c r="F32" s="12">
        <v>6822.6</v>
      </c>
      <c r="G32" s="54"/>
    </row>
    <row r="33" spans="1:7" ht="18.75" x14ac:dyDescent="0.2">
      <c r="A33" s="10" t="s">
        <v>33</v>
      </c>
      <c r="B33" s="11" t="s">
        <v>25</v>
      </c>
      <c r="C33" s="12">
        <v>82.8</v>
      </c>
      <c r="D33" s="11">
        <v>79.3</v>
      </c>
      <c r="E33" s="51">
        <f>C33/D33*100</f>
        <v>104.41361916771751</v>
      </c>
      <c r="F33" s="41">
        <v>82.8</v>
      </c>
      <c r="G33" s="54"/>
    </row>
    <row r="34" spans="1:7" ht="18.75" x14ac:dyDescent="0.2">
      <c r="A34" s="13" t="s">
        <v>34</v>
      </c>
      <c r="B34" s="5"/>
      <c r="C34" s="5"/>
      <c r="D34" s="5"/>
      <c r="E34" s="52"/>
      <c r="F34" s="34"/>
      <c r="G34" s="54"/>
    </row>
    <row r="35" spans="1:7" ht="37.5" x14ac:dyDescent="0.2">
      <c r="A35" s="14" t="s">
        <v>35</v>
      </c>
      <c r="B35" s="11" t="s">
        <v>7</v>
      </c>
      <c r="C35" s="12">
        <v>3348.9</v>
      </c>
      <c r="D35" s="12">
        <v>2497.4</v>
      </c>
      <c r="E35" s="51">
        <f>C35/D35*100</f>
        <v>134.09545927764873</v>
      </c>
      <c r="F35" s="41">
        <v>6697.8</v>
      </c>
      <c r="G35" s="54"/>
    </row>
    <row r="36" spans="1:7" ht="18.75" x14ac:dyDescent="0.2">
      <c r="A36" s="14" t="s">
        <v>36</v>
      </c>
      <c r="B36" s="11" t="s">
        <v>25</v>
      </c>
      <c r="C36" s="12">
        <v>82.7</v>
      </c>
      <c r="D36" s="11">
        <v>79.2</v>
      </c>
      <c r="E36" s="51">
        <f>C36/D36*100</f>
        <v>104.41919191919192</v>
      </c>
      <c r="F36" s="41">
        <v>82.7</v>
      </c>
      <c r="G36" s="54"/>
    </row>
    <row r="37" spans="1:7" ht="18.75" x14ac:dyDescent="0.2">
      <c r="A37" s="13" t="s">
        <v>37</v>
      </c>
      <c r="B37" s="5"/>
      <c r="C37" s="5"/>
      <c r="D37" s="5"/>
      <c r="E37" s="50"/>
      <c r="F37" s="34"/>
      <c r="G37" s="54"/>
    </row>
    <row r="38" spans="1:7" ht="37.5" x14ac:dyDescent="0.2">
      <c r="A38" s="14" t="s">
        <v>35</v>
      </c>
      <c r="B38" s="11" t="s">
        <v>7</v>
      </c>
      <c r="C38" s="12">
        <v>24.4</v>
      </c>
      <c r="D38" s="12">
        <v>19.100000000000001</v>
      </c>
      <c r="E38" s="51">
        <f>C38/D38*100</f>
        <v>127.74869109947642</v>
      </c>
      <c r="F38" s="41">
        <v>48.8</v>
      </c>
      <c r="G38" s="54"/>
    </row>
    <row r="39" spans="1:7" ht="18.75" x14ac:dyDescent="0.2">
      <c r="A39" s="14" t="s">
        <v>36</v>
      </c>
      <c r="B39" s="11" t="s">
        <v>25</v>
      </c>
      <c r="C39" s="12" t="s">
        <v>109</v>
      </c>
      <c r="D39" s="12" t="s">
        <v>109</v>
      </c>
      <c r="E39" s="51" t="e">
        <f>C39/D39*100</f>
        <v>#VALUE!</v>
      </c>
      <c r="F39" s="41" t="s">
        <v>109</v>
      </c>
      <c r="G39" s="54"/>
    </row>
    <row r="40" spans="1:7" ht="37.5" x14ac:dyDescent="0.2">
      <c r="A40" s="13" t="s">
        <v>38</v>
      </c>
      <c r="B40" s="5"/>
      <c r="C40" s="5"/>
      <c r="D40" s="5"/>
      <c r="E40" s="50"/>
      <c r="F40" s="34"/>
      <c r="G40" s="54"/>
    </row>
    <row r="41" spans="1:7" ht="37.5" x14ac:dyDescent="0.2">
      <c r="A41" s="14" t="s">
        <v>39</v>
      </c>
      <c r="B41" s="11" t="s">
        <v>7</v>
      </c>
      <c r="C41" s="12">
        <v>38</v>
      </c>
      <c r="D41" s="12">
        <v>39.200000000000003</v>
      </c>
      <c r="E41" s="51">
        <f>C41/D41*100</f>
        <v>96.938775510204081</v>
      </c>
      <c r="F41" s="41">
        <v>76</v>
      </c>
      <c r="G41" s="54"/>
    </row>
    <row r="42" spans="1:7" ht="18.75" x14ac:dyDescent="0.2">
      <c r="A42" s="14" t="s">
        <v>36</v>
      </c>
      <c r="B42" s="11" t="s">
        <v>25</v>
      </c>
      <c r="C42" s="11">
        <v>98.2</v>
      </c>
      <c r="D42" s="11" t="s">
        <v>109</v>
      </c>
      <c r="E42" s="51" t="e">
        <f>C42/D42*100</f>
        <v>#VALUE!</v>
      </c>
      <c r="F42" s="41">
        <v>98.2</v>
      </c>
      <c r="G42" s="54"/>
    </row>
    <row r="43" spans="1:7" ht="56.25" x14ac:dyDescent="0.2">
      <c r="A43" s="13" t="s">
        <v>110</v>
      </c>
      <c r="B43" s="5"/>
      <c r="C43" s="5"/>
      <c r="D43" s="5"/>
      <c r="E43" s="49"/>
      <c r="F43" s="34"/>
      <c r="G43" s="54"/>
    </row>
    <row r="44" spans="1:7" ht="37.5" x14ac:dyDescent="0.2">
      <c r="A44" s="14" t="s">
        <v>39</v>
      </c>
      <c r="B44" s="11" t="s">
        <v>7</v>
      </c>
      <c r="C44" s="12">
        <v>0</v>
      </c>
      <c r="D44" s="12">
        <v>0</v>
      </c>
      <c r="E44" s="51" t="e">
        <f>C44/D44*100</f>
        <v>#DIV/0!</v>
      </c>
      <c r="F44" s="41">
        <v>0</v>
      </c>
      <c r="G44" s="54"/>
    </row>
    <row r="45" spans="1:7" ht="37.5" x14ac:dyDescent="0.2">
      <c r="A45" s="13" t="s">
        <v>40</v>
      </c>
      <c r="B45" s="15"/>
      <c r="C45" s="5"/>
      <c r="D45" s="5"/>
      <c r="E45" s="49"/>
      <c r="F45" s="34"/>
      <c r="G45" s="54"/>
    </row>
    <row r="46" spans="1:7" ht="21.75" customHeight="1" x14ac:dyDescent="0.2">
      <c r="A46" s="16" t="s">
        <v>111</v>
      </c>
      <c r="B46" s="11" t="s">
        <v>7</v>
      </c>
      <c r="C46" s="11">
        <v>17.8</v>
      </c>
      <c r="D46" s="12">
        <v>22.5</v>
      </c>
      <c r="E46" s="51">
        <f>C46/D46*100</f>
        <v>79.111111111111114</v>
      </c>
      <c r="F46" s="41">
        <v>833.6</v>
      </c>
      <c r="G46" s="54"/>
    </row>
    <row r="47" spans="1:7" ht="22.5" customHeight="1" x14ac:dyDescent="0.2">
      <c r="A47" s="16" t="s">
        <v>112</v>
      </c>
      <c r="B47" s="11" t="s">
        <v>25</v>
      </c>
      <c r="C47" s="11">
        <v>26.4</v>
      </c>
      <c r="D47" s="12">
        <v>107.4</v>
      </c>
      <c r="E47" s="51">
        <f>C47/D47*100</f>
        <v>24.581005586592177</v>
      </c>
      <c r="F47" s="41">
        <v>88</v>
      </c>
      <c r="G47" s="54"/>
    </row>
    <row r="48" spans="1:7" ht="18.75" x14ac:dyDescent="0.2">
      <c r="A48" s="13" t="s">
        <v>41</v>
      </c>
      <c r="B48" s="15"/>
      <c r="C48" s="5"/>
      <c r="D48" s="5"/>
      <c r="E48" s="49"/>
      <c r="F48" s="34"/>
      <c r="G48" s="54"/>
    </row>
    <row r="49" spans="1:7" ht="18.75" x14ac:dyDescent="0.2">
      <c r="A49" s="16" t="s">
        <v>42</v>
      </c>
      <c r="B49" s="11" t="s">
        <v>7</v>
      </c>
      <c r="C49" s="12">
        <v>0</v>
      </c>
      <c r="D49" s="12">
        <v>0</v>
      </c>
      <c r="E49" s="51" t="e">
        <f>C49/D49*100</f>
        <v>#DIV/0!</v>
      </c>
      <c r="F49" s="41">
        <v>0</v>
      </c>
      <c r="G49" s="54"/>
    </row>
    <row r="50" spans="1:7" ht="18.75" x14ac:dyDescent="0.2">
      <c r="A50" s="16" t="s">
        <v>43</v>
      </c>
      <c r="B50" s="11" t="s">
        <v>44</v>
      </c>
      <c r="C50" s="12">
        <v>956</v>
      </c>
      <c r="D50" s="12">
        <v>0</v>
      </c>
      <c r="E50" s="51" t="e">
        <f>C50/D50*100</f>
        <v>#DIV/0!</v>
      </c>
      <c r="F50" s="41">
        <v>1250</v>
      </c>
      <c r="G50" s="54"/>
    </row>
    <row r="51" spans="1:7" ht="18.75" x14ac:dyDescent="0.2">
      <c r="A51" s="16" t="s">
        <v>45</v>
      </c>
      <c r="B51" s="11" t="s">
        <v>44</v>
      </c>
      <c r="C51" s="42">
        <f>C50/C81/1000</f>
        <v>4.1167858065627422E-2</v>
      </c>
      <c r="D51" s="42">
        <f>D50/D81/1000</f>
        <v>0</v>
      </c>
      <c r="E51" s="51" t="e">
        <f>C51/D51*100</f>
        <v>#DIV/0!</v>
      </c>
      <c r="F51" s="42" t="s">
        <v>133</v>
      </c>
      <c r="G51" s="54"/>
    </row>
    <row r="52" spans="1:7" ht="18.75" x14ac:dyDescent="0.2">
      <c r="A52" s="17" t="s">
        <v>46</v>
      </c>
      <c r="B52" s="15"/>
      <c r="C52" s="5"/>
      <c r="D52" s="5"/>
      <c r="E52" s="49"/>
      <c r="F52" s="34"/>
      <c r="G52" s="54"/>
    </row>
    <row r="53" spans="1:7" ht="18.75" x14ac:dyDescent="0.2">
      <c r="A53" s="18" t="s">
        <v>47</v>
      </c>
      <c r="B53" s="11" t="s">
        <v>48</v>
      </c>
      <c r="C53" s="12">
        <v>162278.1</v>
      </c>
      <c r="D53" s="12">
        <v>118129</v>
      </c>
      <c r="E53" s="51">
        <f>C53/D53*100</f>
        <v>137.37363390869305</v>
      </c>
      <c r="F53" s="41">
        <v>324556.2</v>
      </c>
      <c r="G53" s="54"/>
    </row>
    <row r="54" spans="1:7" ht="19.5" customHeight="1" x14ac:dyDescent="0.2">
      <c r="A54" s="18" t="s">
        <v>49</v>
      </c>
      <c r="B54" s="11" t="s">
        <v>50</v>
      </c>
      <c r="C54" s="12">
        <v>0</v>
      </c>
      <c r="D54" s="12">
        <v>0</v>
      </c>
      <c r="E54" s="51" t="e">
        <f>C54/D54*100</f>
        <v>#DIV/0!</v>
      </c>
      <c r="F54" s="41">
        <v>0</v>
      </c>
      <c r="G54" s="54"/>
    </row>
    <row r="55" spans="1:7" ht="37.5" x14ac:dyDescent="0.2">
      <c r="A55" s="13" t="s">
        <v>51</v>
      </c>
      <c r="B55" s="15"/>
      <c r="C55" s="5"/>
      <c r="D55" s="5"/>
      <c r="E55" s="49"/>
      <c r="F55" s="34"/>
      <c r="G55" s="54"/>
    </row>
    <row r="56" spans="1:7" ht="18.75" x14ac:dyDescent="0.2">
      <c r="A56" s="16" t="s">
        <v>52</v>
      </c>
      <c r="B56" s="11" t="s">
        <v>7</v>
      </c>
      <c r="C56" s="12">
        <v>337.1</v>
      </c>
      <c r="D56" s="12">
        <v>315.60000000000002</v>
      </c>
      <c r="E56" s="51">
        <f>C56/D56*100</f>
        <v>106.81242078580482</v>
      </c>
      <c r="F56" s="41">
        <v>674.2</v>
      </c>
      <c r="G56" s="54"/>
    </row>
    <row r="57" spans="1:7" ht="18.75" x14ac:dyDescent="0.2">
      <c r="A57" s="16" t="s">
        <v>53</v>
      </c>
      <c r="B57" s="11" t="s">
        <v>25</v>
      </c>
      <c r="C57" s="11">
        <v>114.8</v>
      </c>
      <c r="D57" s="11">
        <v>93.9</v>
      </c>
      <c r="E57" s="51">
        <f>C57/D57*100</f>
        <v>122.25772097976571</v>
      </c>
      <c r="F57" s="40">
        <v>114.8</v>
      </c>
      <c r="G57" s="54"/>
    </row>
    <row r="58" spans="1:7" ht="18.75" x14ac:dyDescent="0.2">
      <c r="A58" s="13" t="s">
        <v>54</v>
      </c>
      <c r="B58" s="15"/>
      <c r="C58" s="5"/>
      <c r="D58" s="5"/>
      <c r="E58" s="49"/>
      <c r="F58" s="34"/>
      <c r="G58" s="54"/>
    </row>
    <row r="59" spans="1:7" ht="22.5" customHeight="1" x14ac:dyDescent="0.2">
      <c r="A59" s="16" t="s">
        <v>131</v>
      </c>
      <c r="B59" s="11" t="s">
        <v>55</v>
      </c>
      <c r="C59" s="11">
        <v>170</v>
      </c>
      <c r="D59" s="11">
        <v>182</v>
      </c>
      <c r="E59" s="51">
        <f>C59/D59*100</f>
        <v>93.406593406593402</v>
      </c>
      <c r="F59" s="40">
        <v>170</v>
      </c>
      <c r="G59" s="54"/>
    </row>
    <row r="60" spans="1:7" ht="37.5" x14ac:dyDescent="0.2">
      <c r="A60" s="16" t="s">
        <v>132</v>
      </c>
      <c r="B60" s="11" t="s">
        <v>25</v>
      </c>
      <c r="C60" s="11">
        <v>16.600000000000001</v>
      </c>
      <c r="D60" s="11">
        <v>18.399999999999999</v>
      </c>
      <c r="E60" s="51">
        <f>C60/D60*100</f>
        <v>90.217391304347842</v>
      </c>
      <c r="F60" s="40">
        <v>16.600000000000001</v>
      </c>
      <c r="G60" s="54"/>
    </row>
    <row r="61" spans="1:7" ht="19.5" x14ac:dyDescent="0.2">
      <c r="A61" s="57" t="s">
        <v>56</v>
      </c>
      <c r="B61" s="2" t="s">
        <v>22</v>
      </c>
      <c r="C61" s="3" t="s">
        <v>109</v>
      </c>
      <c r="D61" s="3">
        <v>1426725</v>
      </c>
      <c r="E61" s="48" t="e">
        <f>C61/D61*100</f>
        <v>#VALUE!</v>
      </c>
      <c r="F61" s="43" t="s">
        <v>109</v>
      </c>
      <c r="G61" s="54"/>
    </row>
    <row r="62" spans="1:7" ht="18.75" x14ac:dyDescent="0.2">
      <c r="A62" s="58" t="s">
        <v>57</v>
      </c>
      <c r="B62" s="5" t="s">
        <v>22</v>
      </c>
      <c r="C62" s="6" t="s">
        <v>109</v>
      </c>
      <c r="D62" s="6">
        <v>963764</v>
      </c>
      <c r="E62" s="50" t="e">
        <f>C62/D62*100</f>
        <v>#VALUE!</v>
      </c>
      <c r="F62" s="38" t="s">
        <v>109</v>
      </c>
      <c r="G62" s="54"/>
    </row>
    <row r="63" spans="1:7" ht="18.75" customHeight="1" x14ac:dyDescent="0.2">
      <c r="A63" s="70" t="s">
        <v>58</v>
      </c>
      <c r="B63" s="71"/>
      <c r="C63" s="71"/>
      <c r="D63" s="71"/>
      <c r="E63" s="71"/>
      <c r="F63" s="69"/>
      <c r="G63" s="54"/>
    </row>
    <row r="64" spans="1:7" ht="78" x14ac:dyDescent="0.2">
      <c r="A64" s="1" t="s">
        <v>59</v>
      </c>
      <c r="B64" s="2" t="s">
        <v>60</v>
      </c>
      <c r="C64" s="3"/>
      <c r="D64" s="3"/>
      <c r="E64" s="51" t="e">
        <f>C64/D64*100</f>
        <v>#DIV/0!</v>
      </c>
      <c r="F64" s="33"/>
      <c r="G64" s="54"/>
    </row>
    <row r="65" spans="1:7" ht="19.5" x14ac:dyDescent="0.2">
      <c r="A65" s="1" t="s">
        <v>61</v>
      </c>
      <c r="B65" s="19"/>
      <c r="C65" s="3"/>
      <c r="D65" s="3"/>
      <c r="E65" s="47"/>
      <c r="F65" s="33"/>
      <c r="G65" s="54"/>
    </row>
    <row r="66" spans="1:7" ht="18.75" x14ac:dyDescent="0.2">
      <c r="A66" s="7" t="s">
        <v>62</v>
      </c>
      <c r="B66" s="5" t="s">
        <v>63</v>
      </c>
      <c r="C66" s="6"/>
      <c r="D66" s="6"/>
      <c r="E66" s="50" t="e">
        <f>C66/D66*100</f>
        <v>#DIV/0!</v>
      </c>
      <c r="F66" s="33"/>
      <c r="G66" s="54"/>
    </row>
    <row r="67" spans="1:7" ht="18.75" x14ac:dyDescent="0.2">
      <c r="A67" s="5" t="s">
        <v>64</v>
      </c>
      <c r="B67" s="5" t="s">
        <v>25</v>
      </c>
      <c r="C67" s="6"/>
      <c r="D67" s="6"/>
      <c r="E67" s="50" t="e">
        <f>C67/D67*100</f>
        <v>#DIV/0!</v>
      </c>
      <c r="F67" s="33"/>
      <c r="G67" s="54"/>
    </row>
    <row r="68" spans="1:7" ht="18.75" x14ac:dyDescent="0.2">
      <c r="A68" s="7" t="s">
        <v>65</v>
      </c>
      <c r="B68" s="5" t="s">
        <v>63</v>
      </c>
      <c r="C68" s="6"/>
      <c r="D68" s="6"/>
      <c r="E68" s="50" t="e">
        <f>C68/D68*100</f>
        <v>#DIV/0!</v>
      </c>
      <c r="F68" s="33"/>
      <c r="G68" s="54"/>
    </row>
    <row r="69" spans="1:7" ht="21" customHeight="1" x14ac:dyDescent="0.2">
      <c r="A69" s="7" t="s">
        <v>66</v>
      </c>
      <c r="B69" s="5" t="s">
        <v>25</v>
      </c>
      <c r="C69" s="6"/>
      <c r="D69" s="6"/>
      <c r="E69" s="50" t="e">
        <f>C69/D69*100</f>
        <v>#DIV/0!</v>
      </c>
      <c r="F69" s="33"/>
      <c r="G69" s="54"/>
    </row>
    <row r="70" spans="1:7" ht="19.5" x14ac:dyDescent="0.2">
      <c r="A70" s="1" t="s">
        <v>67</v>
      </c>
      <c r="B70" s="5"/>
      <c r="C70" s="6"/>
      <c r="D70" s="6"/>
      <c r="E70" s="49"/>
      <c r="F70" s="33"/>
      <c r="G70" s="54"/>
    </row>
    <row r="71" spans="1:7" ht="18.75" x14ac:dyDescent="0.2">
      <c r="A71" s="7" t="s">
        <v>68</v>
      </c>
      <c r="B71" s="5" t="s">
        <v>63</v>
      </c>
      <c r="C71" s="6"/>
      <c r="D71" s="6"/>
      <c r="E71" s="50" t="e">
        <f t="shared" ref="E71:E79" si="2">C71/D71*100</f>
        <v>#DIV/0!</v>
      </c>
      <c r="F71" s="33"/>
      <c r="G71" s="54"/>
    </row>
    <row r="72" spans="1:7" ht="18.75" x14ac:dyDescent="0.2">
      <c r="A72" s="5" t="s">
        <v>64</v>
      </c>
      <c r="B72" s="5" t="s">
        <v>25</v>
      </c>
      <c r="C72" s="6"/>
      <c r="D72" s="6"/>
      <c r="E72" s="50" t="e">
        <f t="shared" si="2"/>
        <v>#DIV/0!</v>
      </c>
      <c r="F72" s="33"/>
      <c r="G72" s="54"/>
    </row>
    <row r="73" spans="1:7" ht="18.75" x14ac:dyDescent="0.2">
      <c r="A73" s="7" t="s">
        <v>69</v>
      </c>
      <c r="B73" s="5" t="s">
        <v>63</v>
      </c>
      <c r="C73" s="6"/>
      <c r="D73" s="6"/>
      <c r="E73" s="50" t="e">
        <f t="shared" si="2"/>
        <v>#DIV/0!</v>
      </c>
      <c r="F73" s="33"/>
      <c r="G73" s="54"/>
    </row>
    <row r="74" spans="1:7" ht="18.75" x14ac:dyDescent="0.2">
      <c r="A74" s="5" t="s">
        <v>64</v>
      </c>
      <c r="B74" s="5" t="s">
        <v>25</v>
      </c>
      <c r="C74" s="6"/>
      <c r="D74" s="6"/>
      <c r="E74" s="50" t="e">
        <f t="shared" si="2"/>
        <v>#DIV/0!</v>
      </c>
      <c r="F74" s="33"/>
      <c r="G74" s="54"/>
    </row>
    <row r="75" spans="1:7" ht="18.75" x14ac:dyDescent="0.2">
      <c r="A75" s="7" t="s">
        <v>70</v>
      </c>
      <c r="B75" s="5" t="s">
        <v>63</v>
      </c>
      <c r="C75" s="6"/>
      <c r="D75" s="6"/>
      <c r="E75" s="50" t="e">
        <f t="shared" si="2"/>
        <v>#DIV/0!</v>
      </c>
      <c r="F75" s="33"/>
      <c r="G75" s="54"/>
    </row>
    <row r="76" spans="1:7" ht="18.75" x14ac:dyDescent="0.2">
      <c r="A76" s="5" t="s">
        <v>64</v>
      </c>
      <c r="B76" s="5" t="s">
        <v>25</v>
      </c>
      <c r="C76" s="6"/>
      <c r="D76" s="6"/>
      <c r="E76" s="50" t="e">
        <f t="shared" si="2"/>
        <v>#DIV/0!</v>
      </c>
      <c r="F76" s="33"/>
      <c r="G76" s="54"/>
    </row>
    <row r="77" spans="1:7" ht="44.25" customHeight="1" x14ac:dyDescent="0.2">
      <c r="A77" s="1" t="s">
        <v>71</v>
      </c>
      <c r="B77" s="2" t="s">
        <v>60</v>
      </c>
      <c r="C77" s="3"/>
      <c r="D77" s="3"/>
      <c r="E77" s="48" t="e">
        <f t="shared" si="2"/>
        <v>#DIV/0!</v>
      </c>
      <c r="F77" s="33"/>
      <c r="G77" s="54"/>
    </row>
    <row r="78" spans="1:7" ht="39" x14ac:dyDescent="0.2">
      <c r="A78" s="1" t="s">
        <v>72</v>
      </c>
      <c r="B78" s="2" t="s">
        <v>25</v>
      </c>
      <c r="C78" s="3"/>
      <c r="D78" s="3"/>
      <c r="E78" s="48" t="e">
        <f t="shared" si="2"/>
        <v>#DIV/0!</v>
      </c>
      <c r="F78" s="33"/>
      <c r="G78" s="54"/>
    </row>
    <row r="79" spans="1:7" ht="39" x14ac:dyDescent="0.2">
      <c r="A79" s="1" t="s">
        <v>73</v>
      </c>
      <c r="B79" s="2" t="s">
        <v>25</v>
      </c>
      <c r="C79" s="3"/>
      <c r="D79" s="3"/>
      <c r="E79" s="48" t="e">
        <f t="shared" si="2"/>
        <v>#DIV/0!</v>
      </c>
      <c r="F79" s="33"/>
      <c r="G79" s="54"/>
    </row>
    <row r="80" spans="1:7" ht="18.75" customHeight="1" x14ac:dyDescent="0.2">
      <c r="A80" s="70" t="s">
        <v>74</v>
      </c>
      <c r="B80" s="71"/>
      <c r="C80" s="71"/>
      <c r="D80" s="71"/>
      <c r="E80" s="71"/>
      <c r="F80" s="69"/>
      <c r="G80" s="54"/>
    </row>
    <row r="81" spans="1:7" ht="19.5" x14ac:dyDescent="0.2">
      <c r="A81" s="20" t="s">
        <v>75</v>
      </c>
      <c r="B81" s="2" t="s">
        <v>76</v>
      </c>
      <c r="C81" s="21">
        <v>23.222000000000001</v>
      </c>
      <c r="D81" s="21">
        <v>23.774999999999999</v>
      </c>
      <c r="E81" s="48">
        <f t="shared" ref="E81:E102" si="3">C81/D81*100</f>
        <v>97.674027339642493</v>
      </c>
      <c r="F81" s="39">
        <v>23.222000000000001</v>
      </c>
      <c r="G81" s="54"/>
    </row>
    <row r="82" spans="1:7" ht="19.5" x14ac:dyDescent="0.2">
      <c r="A82" s="1" t="s">
        <v>119</v>
      </c>
      <c r="B82" s="2" t="s">
        <v>63</v>
      </c>
      <c r="C82" s="21"/>
      <c r="D82" s="21"/>
      <c r="E82" s="48" t="e">
        <f t="shared" si="3"/>
        <v>#DIV/0!</v>
      </c>
      <c r="F82" s="39"/>
      <c r="G82" s="54"/>
    </row>
    <row r="83" spans="1:7" ht="19.5" x14ac:dyDescent="0.2">
      <c r="A83" s="1" t="s">
        <v>77</v>
      </c>
      <c r="B83" s="2" t="s">
        <v>63</v>
      </c>
      <c r="C83" s="21"/>
      <c r="D83" s="21"/>
      <c r="E83" s="48" t="e">
        <f t="shared" si="3"/>
        <v>#DIV/0!</v>
      </c>
      <c r="F83" s="39"/>
      <c r="G83" s="54"/>
    </row>
    <row r="84" spans="1:7" ht="19.5" x14ac:dyDescent="0.2">
      <c r="A84" s="7" t="s">
        <v>78</v>
      </c>
      <c r="B84" s="5" t="s">
        <v>63</v>
      </c>
      <c r="C84" s="22"/>
      <c r="D84" s="22"/>
      <c r="E84" s="51" t="e">
        <f t="shared" si="3"/>
        <v>#DIV/0!</v>
      </c>
      <c r="F84" s="39"/>
      <c r="G84" s="54"/>
    </row>
    <row r="85" spans="1:7" ht="19.5" x14ac:dyDescent="0.2">
      <c r="A85" s="1" t="s">
        <v>120</v>
      </c>
      <c r="B85" s="2" t="s">
        <v>63</v>
      </c>
      <c r="C85" s="21"/>
      <c r="D85" s="21"/>
      <c r="E85" s="48" t="e">
        <f t="shared" si="3"/>
        <v>#DIV/0!</v>
      </c>
      <c r="F85" s="39"/>
      <c r="G85" s="54"/>
    </row>
    <row r="86" spans="1:7" ht="19.5" x14ac:dyDescent="0.2">
      <c r="A86" s="1" t="s">
        <v>79</v>
      </c>
      <c r="B86" s="2" t="s">
        <v>63</v>
      </c>
      <c r="C86" s="21"/>
      <c r="D86" s="21"/>
      <c r="E86" s="48" t="e">
        <f t="shared" si="3"/>
        <v>#DIV/0!</v>
      </c>
      <c r="F86" s="39"/>
      <c r="G86" s="54"/>
    </row>
    <row r="87" spans="1:7" ht="18.75" x14ac:dyDescent="0.2">
      <c r="A87" s="7" t="s">
        <v>80</v>
      </c>
      <c r="B87" s="5" t="s">
        <v>63</v>
      </c>
      <c r="C87" s="22"/>
      <c r="D87" s="22"/>
      <c r="E87" s="51" t="e">
        <f t="shared" si="3"/>
        <v>#DIV/0!</v>
      </c>
      <c r="F87" s="34"/>
      <c r="G87" s="54"/>
    </row>
    <row r="88" spans="1:7" ht="58.5" x14ac:dyDescent="0.2">
      <c r="A88" s="1" t="s">
        <v>81</v>
      </c>
      <c r="B88" s="2" t="s">
        <v>25</v>
      </c>
      <c r="C88" s="3"/>
      <c r="D88" s="3"/>
      <c r="E88" s="48" t="e">
        <f t="shared" si="3"/>
        <v>#DIV/0!</v>
      </c>
      <c r="F88" s="39"/>
      <c r="G88" s="54"/>
    </row>
    <row r="89" spans="1:7" ht="37.5" x14ac:dyDescent="0.2">
      <c r="A89" s="7" t="s">
        <v>82</v>
      </c>
      <c r="B89" s="5" t="s">
        <v>25</v>
      </c>
      <c r="C89" s="6"/>
      <c r="D89" s="6"/>
      <c r="E89" s="50" t="e">
        <f t="shared" si="3"/>
        <v>#DIV/0!</v>
      </c>
      <c r="F89" s="34"/>
      <c r="G89" s="54"/>
    </row>
    <row r="90" spans="1:7" ht="37.5" x14ac:dyDescent="0.2">
      <c r="A90" s="7" t="s">
        <v>10</v>
      </c>
      <c r="B90" s="5" t="s">
        <v>25</v>
      </c>
      <c r="C90" s="6"/>
      <c r="D90" s="6"/>
      <c r="E90" s="50" t="e">
        <f t="shared" si="3"/>
        <v>#DIV/0!</v>
      </c>
      <c r="F90" s="34"/>
      <c r="G90" s="54"/>
    </row>
    <row r="91" spans="1:7" ht="18.75" x14ac:dyDescent="0.2">
      <c r="A91" s="7" t="s">
        <v>11</v>
      </c>
      <c r="B91" s="5" t="s">
        <v>25</v>
      </c>
      <c r="C91" s="6"/>
      <c r="D91" s="6"/>
      <c r="E91" s="50" t="e">
        <f t="shared" si="3"/>
        <v>#DIV/0!</v>
      </c>
      <c r="F91" s="34"/>
      <c r="G91" s="54"/>
    </row>
    <row r="92" spans="1:7" ht="18.75" x14ac:dyDescent="0.2">
      <c r="A92" s="7" t="s">
        <v>12</v>
      </c>
      <c r="B92" s="5" t="s">
        <v>25</v>
      </c>
      <c r="C92" s="6"/>
      <c r="D92" s="6"/>
      <c r="E92" s="50" t="e">
        <f t="shared" si="3"/>
        <v>#DIV/0!</v>
      </c>
      <c r="F92" s="34"/>
      <c r="G92" s="54"/>
    </row>
    <row r="93" spans="1:7" ht="18.75" x14ac:dyDescent="0.2">
      <c r="A93" s="7" t="s">
        <v>13</v>
      </c>
      <c r="B93" s="5" t="s">
        <v>25</v>
      </c>
      <c r="C93" s="6"/>
      <c r="D93" s="6"/>
      <c r="E93" s="50" t="e">
        <f t="shared" si="3"/>
        <v>#DIV/0!</v>
      </c>
      <c r="F93" s="34"/>
      <c r="G93" s="54"/>
    </row>
    <row r="94" spans="1:7" ht="18.75" x14ac:dyDescent="0.2">
      <c r="A94" s="7" t="s">
        <v>14</v>
      </c>
      <c r="B94" s="5" t="s">
        <v>25</v>
      </c>
      <c r="C94" s="6"/>
      <c r="D94" s="6"/>
      <c r="E94" s="50" t="e">
        <f t="shared" si="3"/>
        <v>#DIV/0!</v>
      </c>
      <c r="F94" s="34"/>
      <c r="G94" s="54"/>
    </row>
    <row r="95" spans="1:7" ht="37.5" x14ac:dyDescent="0.2">
      <c r="A95" s="7" t="s">
        <v>15</v>
      </c>
      <c r="B95" s="5" t="s">
        <v>25</v>
      </c>
      <c r="C95" s="6"/>
      <c r="D95" s="6"/>
      <c r="E95" s="50" t="e">
        <f t="shared" si="3"/>
        <v>#DIV/0!</v>
      </c>
      <c r="F95" s="34"/>
      <c r="G95" s="54"/>
    </row>
    <row r="96" spans="1:7" ht="46.5" customHeight="1" x14ac:dyDescent="0.2">
      <c r="A96" s="7" t="s">
        <v>16</v>
      </c>
      <c r="B96" s="5" t="s">
        <v>25</v>
      </c>
      <c r="C96" s="6"/>
      <c r="D96" s="6"/>
      <c r="E96" s="50" t="e">
        <f t="shared" si="3"/>
        <v>#DIV/0!</v>
      </c>
      <c r="F96" s="34"/>
      <c r="G96" s="54"/>
    </row>
    <row r="97" spans="1:7" ht="18.75" x14ac:dyDescent="0.2">
      <c r="A97" s="7" t="s">
        <v>17</v>
      </c>
      <c r="B97" s="5" t="s">
        <v>25</v>
      </c>
      <c r="C97" s="6"/>
      <c r="D97" s="6"/>
      <c r="E97" s="50" t="e">
        <f t="shared" si="3"/>
        <v>#DIV/0!</v>
      </c>
      <c r="F97" s="34"/>
      <c r="G97" s="54"/>
    </row>
    <row r="98" spans="1:7" ht="37.5" x14ac:dyDescent="0.2">
      <c r="A98" s="7" t="s">
        <v>51</v>
      </c>
      <c r="B98" s="5" t="s">
        <v>25</v>
      </c>
      <c r="C98" s="6"/>
      <c r="D98" s="6"/>
      <c r="E98" s="50" t="e">
        <f t="shared" si="3"/>
        <v>#DIV/0!</v>
      </c>
      <c r="F98" s="34"/>
      <c r="G98" s="54"/>
    </row>
    <row r="99" spans="1:7" ht="18.75" x14ac:dyDescent="0.2">
      <c r="A99" s="7" t="s">
        <v>19</v>
      </c>
      <c r="B99" s="5" t="s">
        <v>25</v>
      </c>
      <c r="C99" s="6"/>
      <c r="D99" s="6"/>
      <c r="E99" s="50" t="e">
        <f t="shared" si="3"/>
        <v>#DIV/0!</v>
      </c>
      <c r="F99" s="34"/>
      <c r="G99" s="54"/>
    </row>
    <row r="100" spans="1:7" ht="18.75" x14ac:dyDescent="0.2">
      <c r="A100" s="7" t="s">
        <v>122</v>
      </c>
      <c r="B100" s="5" t="s">
        <v>25</v>
      </c>
      <c r="C100" s="6"/>
      <c r="D100" s="6"/>
      <c r="E100" s="50" t="e">
        <f t="shared" si="3"/>
        <v>#DIV/0!</v>
      </c>
      <c r="F100" s="34"/>
      <c r="G100" s="54"/>
    </row>
    <row r="101" spans="1:7" ht="18.75" x14ac:dyDescent="0.2">
      <c r="A101" s="7" t="s">
        <v>20</v>
      </c>
      <c r="B101" s="5" t="s">
        <v>25</v>
      </c>
      <c r="C101" s="6"/>
      <c r="D101" s="6"/>
      <c r="E101" s="50" t="e">
        <f t="shared" si="3"/>
        <v>#DIV/0!</v>
      </c>
      <c r="F101" s="34"/>
      <c r="G101" s="54"/>
    </row>
    <row r="102" spans="1:7" ht="75" x14ac:dyDescent="0.2">
      <c r="A102" s="7" t="s">
        <v>83</v>
      </c>
      <c r="B102" s="5" t="s">
        <v>25</v>
      </c>
      <c r="C102" s="6"/>
      <c r="D102" s="6"/>
      <c r="E102" s="50" t="e">
        <f t="shared" si="3"/>
        <v>#DIV/0!</v>
      </c>
      <c r="F102" s="34"/>
      <c r="G102" s="54"/>
    </row>
    <row r="103" spans="1:7" ht="18.75" customHeight="1" x14ac:dyDescent="0.2">
      <c r="A103" s="70" t="s">
        <v>84</v>
      </c>
      <c r="B103" s="71"/>
      <c r="C103" s="71"/>
      <c r="D103" s="71"/>
      <c r="E103" s="71"/>
      <c r="F103" s="69"/>
      <c r="G103" s="54"/>
    </row>
    <row r="104" spans="1:7" ht="19.5" x14ac:dyDescent="0.2">
      <c r="A104" s="1" t="s">
        <v>85</v>
      </c>
      <c r="B104" s="2" t="s">
        <v>76</v>
      </c>
      <c r="C104" s="21">
        <f>SUM(C110:C122)+C106</f>
        <v>4.4269999999999996</v>
      </c>
      <c r="D104" s="21">
        <f>SUM(D110:D122)+D106</f>
        <v>4.5369999999999999</v>
      </c>
      <c r="E104" s="3">
        <f>C104/D104*100</f>
        <v>97.575490412166616</v>
      </c>
      <c r="F104" s="21">
        <f>SUM(F110:F122)+F106</f>
        <v>4.4269999999999996</v>
      </c>
      <c r="G104" s="54"/>
    </row>
    <row r="105" spans="1:7" ht="19.5" x14ac:dyDescent="0.2">
      <c r="A105" s="1" t="s">
        <v>86</v>
      </c>
      <c r="B105" s="2"/>
      <c r="C105" s="21"/>
      <c r="D105" s="21"/>
      <c r="E105" s="3"/>
      <c r="F105" s="33"/>
      <c r="G105" s="54"/>
    </row>
    <row r="106" spans="1:7" ht="37.5" x14ac:dyDescent="0.2">
      <c r="A106" s="7" t="s">
        <v>87</v>
      </c>
      <c r="B106" s="5" t="s">
        <v>76</v>
      </c>
      <c r="C106" s="22">
        <v>0.17499999999999999</v>
      </c>
      <c r="D106" s="22">
        <v>0.20499999999999999</v>
      </c>
      <c r="E106" s="6">
        <f t="shared" ref="E106:E123" si="4">C106/D106*100</f>
        <v>85.365853658536579</v>
      </c>
      <c r="F106" s="22">
        <v>0.17499999999999999</v>
      </c>
      <c r="G106" s="54"/>
    </row>
    <row r="107" spans="1:7" ht="37.5" x14ac:dyDescent="0.2">
      <c r="A107" s="7" t="s">
        <v>10</v>
      </c>
      <c r="B107" s="5" t="s">
        <v>76</v>
      </c>
      <c r="C107" s="22">
        <v>0.16800000000000001</v>
      </c>
      <c r="D107" s="22">
        <v>0.19800000000000001</v>
      </c>
      <c r="E107" s="6">
        <f t="shared" si="4"/>
        <v>84.848484848484844</v>
      </c>
      <c r="F107" s="44">
        <v>0.16800000000000001</v>
      </c>
      <c r="G107" s="54"/>
    </row>
    <row r="108" spans="1:7" ht="18.75" x14ac:dyDescent="0.2">
      <c r="A108" s="7" t="s">
        <v>11</v>
      </c>
      <c r="B108" s="5" t="s">
        <v>76</v>
      </c>
      <c r="C108" s="22">
        <v>7.0000000000000001E-3</v>
      </c>
      <c r="D108" s="22">
        <v>7.0000000000000001E-3</v>
      </c>
      <c r="E108" s="6">
        <f t="shared" si="4"/>
        <v>100</v>
      </c>
      <c r="F108" s="34">
        <v>7.0000000000000001E-3</v>
      </c>
      <c r="G108" s="54"/>
    </row>
    <row r="109" spans="1:7" ht="18.75" x14ac:dyDescent="0.2">
      <c r="A109" s="7" t="s">
        <v>12</v>
      </c>
      <c r="B109" s="5" t="s">
        <v>76</v>
      </c>
      <c r="C109" s="22">
        <v>0</v>
      </c>
      <c r="D109" s="22">
        <v>0</v>
      </c>
      <c r="E109" s="6" t="e">
        <f t="shared" si="4"/>
        <v>#DIV/0!</v>
      </c>
      <c r="F109" s="44">
        <v>0</v>
      </c>
      <c r="G109" s="54"/>
    </row>
    <row r="110" spans="1:7" ht="18.75" x14ac:dyDescent="0.2">
      <c r="A110" s="7" t="s">
        <v>13</v>
      </c>
      <c r="B110" s="5" t="s">
        <v>76</v>
      </c>
      <c r="C110" s="22">
        <v>1.7549999999999999</v>
      </c>
      <c r="D110" s="22">
        <v>1.825</v>
      </c>
      <c r="E110" s="6">
        <f t="shared" si="4"/>
        <v>96.164383561643831</v>
      </c>
      <c r="F110" s="44">
        <v>1.7549999999999999</v>
      </c>
      <c r="G110" s="54"/>
    </row>
    <row r="111" spans="1:7" ht="18.75" x14ac:dyDescent="0.2">
      <c r="A111" s="7" t="s">
        <v>14</v>
      </c>
      <c r="B111" s="5" t="s">
        <v>76</v>
      </c>
      <c r="C111" s="22">
        <v>2.3E-2</v>
      </c>
      <c r="D111" s="22">
        <v>2.4E-2</v>
      </c>
      <c r="E111" s="6">
        <f t="shared" si="4"/>
        <v>95.833333333333329</v>
      </c>
      <c r="F111" s="44">
        <v>2.3E-2</v>
      </c>
      <c r="G111" s="54"/>
    </row>
    <row r="112" spans="1:7" ht="37.5" x14ac:dyDescent="0.2">
      <c r="A112" s="7" t="s">
        <v>15</v>
      </c>
      <c r="B112" s="5" t="s">
        <v>76</v>
      </c>
      <c r="C112" s="22">
        <v>0.221</v>
      </c>
      <c r="D112" s="22">
        <v>0.22700000000000001</v>
      </c>
      <c r="E112" s="6">
        <f t="shared" si="4"/>
        <v>97.356828193832598</v>
      </c>
      <c r="F112" s="44">
        <v>0.221</v>
      </c>
      <c r="G112" s="54"/>
    </row>
    <row r="113" spans="1:7" ht="41.25" customHeight="1" x14ac:dyDescent="0.2">
      <c r="A113" s="7" t="s">
        <v>16</v>
      </c>
      <c r="B113" s="5" t="s">
        <v>76</v>
      </c>
      <c r="C113" s="22">
        <v>0</v>
      </c>
      <c r="D113" s="22">
        <v>0</v>
      </c>
      <c r="E113" s="6" t="e">
        <f t="shared" si="4"/>
        <v>#DIV/0!</v>
      </c>
      <c r="F113" s="44">
        <v>0</v>
      </c>
      <c r="G113" s="54"/>
    </row>
    <row r="114" spans="1:7" ht="18.75" x14ac:dyDescent="0.2">
      <c r="A114" s="7" t="s">
        <v>17</v>
      </c>
      <c r="B114" s="5" t="s">
        <v>76</v>
      </c>
      <c r="C114" s="22">
        <v>0</v>
      </c>
      <c r="D114" s="22">
        <v>0</v>
      </c>
      <c r="E114" s="6" t="e">
        <f t="shared" si="4"/>
        <v>#DIV/0!</v>
      </c>
      <c r="F114" s="44">
        <v>0</v>
      </c>
      <c r="G114" s="54"/>
    </row>
    <row r="115" spans="1:7" ht="37.5" x14ac:dyDescent="0.2">
      <c r="A115" s="7" t="s">
        <v>51</v>
      </c>
      <c r="B115" s="5" t="s">
        <v>76</v>
      </c>
      <c r="C115" s="22">
        <v>0.16400000000000001</v>
      </c>
      <c r="D115" s="22">
        <v>0.18</v>
      </c>
      <c r="E115" s="6">
        <f t="shared" si="4"/>
        <v>91.111111111111114</v>
      </c>
      <c r="F115" s="44">
        <v>0.16400000000000001</v>
      </c>
      <c r="G115" s="54"/>
    </row>
    <row r="116" spans="1:7" ht="18.75" x14ac:dyDescent="0.2">
      <c r="A116" s="7" t="s">
        <v>19</v>
      </c>
      <c r="B116" s="5" t="s">
        <v>76</v>
      </c>
      <c r="C116" s="22">
        <v>0</v>
      </c>
      <c r="D116" s="22">
        <v>0</v>
      </c>
      <c r="E116" s="6" t="e">
        <f t="shared" si="4"/>
        <v>#DIV/0!</v>
      </c>
      <c r="F116" s="44">
        <v>0</v>
      </c>
      <c r="G116" s="54"/>
    </row>
    <row r="117" spans="1:7" ht="18.75" x14ac:dyDescent="0.2">
      <c r="A117" s="7" t="s">
        <v>127</v>
      </c>
      <c r="B117" s="5" t="s">
        <v>76</v>
      </c>
      <c r="C117" s="22">
        <v>0</v>
      </c>
      <c r="D117" s="22">
        <v>0</v>
      </c>
      <c r="E117" s="6" t="e">
        <f t="shared" si="4"/>
        <v>#DIV/0!</v>
      </c>
      <c r="F117" s="44">
        <v>0</v>
      </c>
      <c r="G117" s="54"/>
    </row>
    <row r="118" spans="1:7" ht="37.5" x14ac:dyDescent="0.2">
      <c r="A118" s="7" t="s">
        <v>88</v>
      </c>
      <c r="B118" s="5" t="s">
        <v>76</v>
      </c>
      <c r="C118" s="22">
        <v>0.32400000000000001</v>
      </c>
      <c r="D118" s="22">
        <v>0.32400000000000001</v>
      </c>
      <c r="E118" s="6">
        <f t="shared" si="4"/>
        <v>100</v>
      </c>
      <c r="F118" s="34">
        <v>0.32400000000000001</v>
      </c>
      <c r="G118" s="54"/>
    </row>
    <row r="119" spans="1:7" ht="18.75" x14ac:dyDescent="0.2">
      <c r="A119" s="7" t="s">
        <v>89</v>
      </c>
      <c r="B119" s="5" t="s">
        <v>76</v>
      </c>
      <c r="C119" s="22">
        <v>1.3169999999999999</v>
      </c>
      <c r="D119" s="22">
        <v>1.3049999999999999</v>
      </c>
      <c r="E119" s="6">
        <f t="shared" si="4"/>
        <v>100.91954022988506</v>
      </c>
      <c r="F119" s="44">
        <v>1.3169999999999999</v>
      </c>
      <c r="G119" s="54"/>
    </row>
    <row r="120" spans="1:7" ht="18.75" x14ac:dyDescent="0.2">
      <c r="A120" s="7" t="s">
        <v>90</v>
      </c>
      <c r="B120" s="5" t="s">
        <v>76</v>
      </c>
      <c r="C120" s="22">
        <v>0.224</v>
      </c>
      <c r="D120" s="22">
        <v>0.22600000000000001</v>
      </c>
      <c r="E120" s="6">
        <f t="shared" si="4"/>
        <v>99.115044247787608</v>
      </c>
      <c r="F120" s="34">
        <v>0.224</v>
      </c>
      <c r="G120" s="54"/>
    </row>
    <row r="121" spans="1:7" ht="18.75" x14ac:dyDescent="0.2">
      <c r="A121" s="7" t="s">
        <v>123</v>
      </c>
      <c r="B121" s="5" t="s">
        <v>76</v>
      </c>
      <c r="C121" s="22">
        <v>0.16</v>
      </c>
      <c r="D121" s="22">
        <v>0.158</v>
      </c>
      <c r="E121" s="6">
        <f t="shared" ref="E121" si="5">C121/D121*100</f>
        <v>101.26582278481013</v>
      </c>
      <c r="F121" s="44">
        <v>0.16</v>
      </c>
      <c r="G121" s="54"/>
    </row>
    <row r="122" spans="1:7" ht="18.75" x14ac:dyDescent="0.2">
      <c r="A122" s="7" t="s">
        <v>20</v>
      </c>
      <c r="B122" s="5" t="s">
        <v>76</v>
      </c>
      <c r="C122" s="22">
        <v>6.4000000000000001E-2</v>
      </c>
      <c r="D122" s="22">
        <v>6.3E-2</v>
      </c>
      <c r="E122" s="6">
        <f t="shared" si="4"/>
        <v>101.58730158730158</v>
      </c>
      <c r="F122" s="44">
        <v>6.4000000000000001E-2</v>
      </c>
      <c r="G122" s="54"/>
    </row>
    <row r="123" spans="1:7" ht="58.5" customHeight="1" x14ac:dyDescent="0.2">
      <c r="A123" s="16" t="s">
        <v>113</v>
      </c>
      <c r="B123" s="11" t="s">
        <v>76</v>
      </c>
      <c r="C123" s="42">
        <f>SUM(C127:C129)+C125</f>
        <v>1.887</v>
      </c>
      <c r="D123" s="42">
        <f>SUM(D127:D129)+D125</f>
        <v>1.8580000000000001</v>
      </c>
      <c r="E123" s="12">
        <f t="shared" si="4"/>
        <v>101.56081808396125</v>
      </c>
      <c r="F123" s="42">
        <f>SUM(F127:F129)+F125</f>
        <v>1.887</v>
      </c>
      <c r="G123" s="54"/>
    </row>
    <row r="124" spans="1:7" ht="18.75" x14ac:dyDescent="0.2">
      <c r="A124" s="4" t="s">
        <v>91</v>
      </c>
      <c r="B124" s="5"/>
      <c r="C124" s="5"/>
      <c r="D124" s="5"/>
      <c r="E124" s="6"/>
      <c r="F124" s="34"/>
      <c r="G124" s="54"/>
    </row>
    <row r="125" spans="1:7" ht="37.5" x14ac:dyDescent="0.2">
      <c r="A125" s="7" t="s">
        <v>92</v>
      </c>
      <c r="B125" s="5" t="s">
        <v>76</v>
      </c>
      <c r="C125" s="22">
        <v>0.16</v>
      </c>
      <c r="D125" s="5">
        <v>0.158</v>
      </c>
      <c r="E125" s="6">
        <f t="shared" ref="E125:E132" si="6">C125/D125*100</f>
        <v>101.26582278481013</v>
      </c>
      <c r="F125" s="44">
        <v>0.16</v>
      </c>
      <c r="G125" s="54"/>
    </row>
    <row r="126" spans="1:7" ht="18.75" x14ac:dyDescent="0.2">
      <c r="A126" s="7" t="s">
        <v>93</v>
      </c>
      <c r="B126" s="5" t="s">
        <v>76</v>
      </c>
      <c r="C126" s="22">
        <v>6.0000000000000001E-3</v>
      </c>
      <c r="D126" s="22">
        <v>5.0000000000000001E-3</v>
      </c>
      <c r="E126" s="6">
        <f t="shared" si="6"/>
        <v>120</v>
      </c>
      <c r="F126" s="44">
        <v>6.0000000000000001E-3</v>
      </c>
      <c r="G126" s="54"/>
    </row>
    <row r="127" spans="1:7" ht="18.75" x14ac:dyDescent="0.2">
      <c r="A127" s="7" t="s">
        <v>89</v>
      </c>
      <c r="B127" s="5" t="s">
        <v>76</v>
      </c>
      <c r="C127" s="22">
        <v>1.22</v>
      </c>
      <c r="D127" s="5">
        <v>1.1950000000000001</v>
      </c>
      <c r="E127" s="6">
        <f t="shared" si="6"/>
        <v>102.09205020920503</v>
      </c>
      <c r="F127" s="44">
        <v>1.22</v>
      </c>
      <c r="G127" s="54"/>
    </row>
    <row r="128" spans="1:7" ht="18.75" x14ac:dyDescent="0.2">
      <c r="A128" s="7" t="s">
        <v>94</v>
      </c>
      <c r="B128" s="5" t="s">
        <v>63</v>
      </c>
      <c r="C128" s="5">
        <v>0.32400000000000001</v>
      </c>
      <c r="D128" s="5">
        <v>0.32400000000000001</v>
      </c>
      <c r="E128" s="6">
        <f t="shared" ref="E128" si="7">C128/D128*100</f>
        <v>100</v>
      </c>
      <c r="F128" s="34">
        <v>0.32400000000000001</v>
      </c>
      <c r="G128" s="54"/>
    </row>
    <row r="129" spans="1:7" ht="18.75" x14ac:dyDescent="0.2">
      <c r="A129" s="7" t="s">
        <v>20</v>
      </c>
      <c r="B129" s="5" t="s">
        <v>63</v>
      </c>
      <c r="C129" s="5">
        <v>0.183</v>
      </c>
      <c r="D129" s="5">
        <v>0.18099999999999999</v>
      </c>
      <c r="E129" s="6">
        <f t="shared" si="6"/>
        <v>101.10497237569061</v>
      </c>
      <c r="F129" s="34">
        <v>0.183</v>
      </c>
      <c r="G129" s="54"/>
    </row>
    <row r="130" spans="1:7" ht="39" x14ac:dyDescent="0.2">
      <c r="A130" s="23" t="s">
        <v>95</v>
      </c>
      <c r="B130" s="2" t="s">
        <v>25</v>
      </c>
      <c r="C130" s="2">
        <v>1.6</v>
      </c>
      <c r="D130" s="2">
        <v>3.7</v>
      </c>
      <c r="E130" s="48">
        <f t="shared" si="6"/>
        <v>43.243243243243242</v>
      </c>
      <c r="F130" s="43">
        <v>1.6</v>
      </c>
      <c r="G130" s="54"/>
    </row>
    <row r="131" spans="1:7" ht="19.5" x14ac:dyDescent="0.2">
      <c r="A131" s="1" t="s">
        <v>96</v>
      </c>
      <c r="B131" s="2" t="s">
        <v>97</v>
      </c>
      <c r="C131" s="24">
        <f>(C159+C158)/C104/6*1000</f>
        <v>53610.420902040518</v>
      </c>
      <c r="D131" s="24">
        <f>(D159+D158)/D104/6*1000</f>
        <v>45779.149217544633</v>
      </c>
      <c r="E131" s="3">
        <f t="shared" si="6"/>
        <v>117.10663439217998</v>
      </c>
      <c r="F131" s="24">
        <f>(F159+F158)/F104/12*1000</f>
        <v>53610.420902040518</v>
      </c>
      <c r="G131" s="54"/>
    </row>
    <row r="132" spans="1:7" ht="39" x14ac:dyDescent="0.2">
      <c r="A132" s="1" t="s">
        <v>98</v>
      </c>
      <c r="B132" s="2" t="s">
        <v>97</v>
      </c>
      <c r="C132" s="24">
        <f>C159/C104/6*1000</f>
        <v>52285.219486484457</v>
      </c>
      <c r="D132" s="24">
        <f>D159/D104/6*1000</f>
        <v>44588.935419880974</v>
      </c>
      <c r="E132" s="3">
        <f t="shared" si="6"/>
        <v>117.26052437478003</v>
      </c>
      <c r="F132" s="24">
        <f>F159/F104/12*1000</f>
        <v>52285.219486484457</v>
      </c>
      <c r="G132" s="54"/>
    </row>
    <row r="133" spans="1:7" ht="19.5" x14ac:dyDescent="0.2">
      <c r="A133" s="1" t="s">
        <v>86</v>
      </c>
      <c r="B133" s="5"/>
      <c r="C133" s="5"/>
      <c r="D133" s="5"/>
      <c r="E133" s="6"/>
      <c r="F133" s="34"/>
      <c r="G133" s="54"/>
    </row>
    <row r="134" spans="1:7" ht="37.5" x14ac:dyDescent="0.2">
      <c r="A134" s="7" t="s">
        <v>87</v>
      </c>
      <c r="B134" s="5" t="s">
        <v>97</v>
      </c>
      <c r="C134" s="5">
        <v>23779</v>
      </c>
      <c r="D134" s="5">
        <v>19349</v>
      </c>
      <c r="E134" s="6">
        <f t="shared" ref="E134:E151" si="8">C134/D134*100</f>
        <v>122.89524006408601</v>
      </c>
      <c r="F134" s="34">
        <v>23779</v>
      </c>
      <c r="G134" s="54"/>
    </row>
    <row r="135" spans="1:7" ht="37.5" x14ac:dyDescent="0.2">
      <c r="A135" s="7" t="s">
        <v>10</v>
      </c>
      <c r="B135" s="5" t="s">
        <v>97</v>
      </c>
      <c r="C135" s="5">
        <v>23901</v>
      </c>
      <c r="D135" s="5">
        <v>19299</v>
      </c>
      <c r="E135" s="6">
        <f t="shared" si="8"/>
        <v>123.84579511891809</v>
      </c>
      <c r="F135" s="34">
        <v>23901</v>
      </c>
      <c r="G135" s="54"/>
    </row>
    <row r="136" spans="1:7" ht="18.75" x14ac:dyDescent="0.2">
      <c r="A136" s="7" t="s">
        <v>11</v>
      </c>
      <c r="B136" s="5" t="s">
        <v>97</v>
      </c>
      <c r="C136" s="5">
        <v>20829</v>
      </c>
      <c r="D136" s="5">
        <v>20819</v>
      </c>
      <c r="E136" s="6">
        <f t="shared" si="8"/>
        <v>100.04803304673615</v>
      </c>
      <c r="F136" s="34">
        <v>20829</v>
      </c>
      <c r="G136" s="54"/>
    </row>
    <row r="137" spans="1:7" ht="18.75" x14ac:dyDescent="0.2">
      <c r="A137" s="7" t="s">
        <v>12</v>
      </c>
      <c r="B137" s="5" t="s">
        <v>97</v>
      </c>
      <c r="C137" s="5">
        <v>0</v>
      </c>
      <c r="D137" s="5">
        <v>0</v>
      </c>
      <c r="E137" s="6" t="e">
        <f t="shared" si="8"/>
        <v>#DIV/0!</v>
      </c>
      <c r="F137" s="34">
        <v>0</v>
      </c>
      <c r="G137" s="54"/>
    </row>
    <row r="138" spans="1:7" ht="18.75" x14ac:dyDescent="0.2">
      <c r="A138" s="7" t="s">
        <v>13</v>
      </c>
      <c r="B138" s="5" t="s">
        <v>97</v>
      </c>
      <c r="C138" s="5">
        <v>71411</v>
      </c>
      <c r="D138" s="5">
        <v>56710</v>
      </c>
      <c r="E138" s="6">
        <f t="shared" si="8"/>
        <v>125.92311761594075</v>
      </c>
      <c r="F138" s="34">
        <v>71411</v>
      </c>
      <c r="G138" s="54"/>
    </row>
    <row r="139" spans="1:7" ht="18.75" x14ac:dyDescent="0.2">
      <c r="A139" s="7" t="s">
        <v>14</v>
      </c>
      <c r="B139" s="5" t="s">
        <v>97</v>
      </c>
      <c r="C139" s="5">
        <v>22602</v>
      </c>
      <c r="D139" s="5">
        <v>18931</v>
      </c>
      <c r="E139" s="6">
        <f t="shared" si="8"/>
        <v>119.3914743014104</v>
      </c>
      <c r="F139" s="34">
        <v>22602</v>
      </c>
      <c r="G139" s="54"/>
    </row>
    <row r="140" spans="1:7" ht="37.5" x14ac:dyDescent="0.2">
      <c r="A140" s="7" t="s">
        <v>15</v>
      </c>
      <c r="B140" s="5" t="s">
        <v>97</v>
      </c>
      <c r="C140" s="5">
        <v>30135</v>
      </c>
      <c r="D140" s="5">
        <v>26246</v>
      </c>
      <c r="E140" s="6">
        <f t="shared" si="8"/>
        <v>114.81749599939037</v>
      </c>
      <c r="F140" s="34">
        <v>30135</v>
      </c>
      <c r="G140" s="54"/>
    </row>
    <row r="141" spans="1:7" ht="39" customHeight="1" x14ac:dyDescent="0.2">
      <c r="A141" s="7" t="s">
        <v>16</v>
      </c>
      <c r="B141" s="5" t="s">
        <v>97</v>
      </c>
      <c r="C141" s="5">
        <v>0</v>
      </c>
      <c r="D141" s="5">
        <v>0</v>
      </c>
      <c r="E141" s="6" t="e">
        <f t="shared" si="8"/>
        <v>#DIV/0!</v>
      </c>
      <c r="F141" s="34">
        <v>0</v>
      </c>
      <c r="G141" s="54"/>
    </row>
    <row r="142" spans="1:7" ht="18.75" x14ac:dyDescent="0.2">
      <c r="A142" s="7" t="s">
        <v>17</v>
      </c>
      <c r="B142" s="5" t="s">
        <v>97</v>
      </c>
      <c r="C142" s="5">
        <v>0</v>
      </c>
      <c r="D142" s="5">
        <v>0</v>
      </c>
      <c r="E142" s="6" t="e">
        <f t="shared" si="8"/>
        <v>#DIV/0!</v>
      </c>
      <c r="F142" s="34">
        <v>0</v>
      </c>
      <c r="G142" s="54"/>
    </row>
    <row r="143" spans="1:7" ht="37.5" x14ac:dyDescent="0.2">
      <c r="A143" s="7" t="s">
        <v>51</v>
      </c>
      <c r="B143" s="5" t="s">
        <v>97</v>
      </c>
      <c r="C143" s="5">
        <v>18656</v>
      </c>
      <c r="D143" s="5">
        <v>18005</v>
      </c>
      <c r="E143" s="6">
        <f t="shared" si="8"/>
        <v>103.61566231602333</v>
      </c>
      <c r="F143" s="34">
        <v>18656</v>
      </c>
      <c r="G143" s="54"/>
    </row>
    <row r="144" spans="1:7" ht="18.75" x14ac:dyDescent="0.2">
      <c r="A144" s="7" t="s">
        <v>19</v>
      </c>
      <c r="B144" s="5" t="s">
        <v>97</v>
      </c>
      <c r="C144" s="5">
        <v>0</v>
      </c>
      <c r="D144" s="5">
        <v>0</v>
      </c>
      <c r="E144" s="6" t="e">
        <f t="shared" si="8"/>
        <v>#DIV/0!</v>
      </c>
      <c r="F144" s="34">
        <v>0</v>
      </c>
      <c r="G144" s="54"/>
    </row>
    <row r="145" spans="1:7" ht="18.75" x14ac:dyDescent="0.2">
      <c r="A145" s="7" t="s">
        <v>127</v>
      </c>
      <c r="B145" s="5" t="s">
        <v>97</v>
      </c>
      <c r="C145" s="5">
        <v>0</v>
      </c>
      <c r="D145" s="5">
        <v>0</v>
      </c>
      <c r="E145" s="6" t="e">
        <f t="shared" si="8"/>
        <v>#DIV/0!</v>
      </c>
      <c r="F145" s="34">
        <v>0</v>
      </c>
      <c r="G145" s="54"/>
    </row>
    <row r="146" spans="1:7" ht="37.5" x14ac:dyDescent="0.2">
      <c r="A146" s="7" t="s">
        <v>88</v>
      </c>
      <c r="B146" s="5" t="s">
        <v>97</v>
      </c>
      <c r="C146" s="5">
        <v>44886</v>
      </c>
      <c r="D146" s="5">
        <v>43904</v>
      </c>
      <c r="E146" s="6">
        <f t="shared" si="8"/>
        <v>102.23669825072885</v>
      </c>
      <c r="F146" s="34">
        <v>44886</v>
      </c>
      <c r="G146" s="54"/>
    </row>
    <row r="147" spans="1:7" ht="18.75" x14ac:dyDescent="0.2">
      <c r="A147" s="7" t="s">
        <v>89</v>
      </c>
      <c r="B147" s="5" t="s">
        <v>97</v>
      </c>
      <c r="C147" s="5">
        <v>45673</v>
      </c>
      <c r="D147" s="5">
        <v>42176</v>
      </c>
      <c r="E147" s="6">
        <f t="shared" si="8"/>
        <v>108.29144537177542</v>
      </c>
      <c r="F147" s="34">
        <v>42176</v>
      </c>
      <c r="G147" s="54"/>
    </row>
    <row r="148" spans="1:7" ht="18.75" x14ac:dyDescent="0.2">
      <c r="A148" s="7" t="s">
        <v>90</v>
      </c>
      <c r="B148" s="5" t="s">
        <v>97</v>
      </c>
      <c r="C148" s="5">
        <v>34612</v>
      </c>
      <c r="D148" s="5">
        <v>33677</v>
      </c>
      <c r="E148" s="6">
        <f t="shared" si="8"/>
        <v>102.776375567895</v>
      </c>
      <c r="F148" s="34">
        <v>45673</v>
      </c>
      <c r="G148" s="54"/>
    </row>
    <row r="149" spans="1:7" ht="18.75" x14ac:dyDescent="0.2">
      <c r="A149" s="7" t="s">
        <v>123</v>
      </c>
      <c r="B149" s="5" t="s">
        <v>97</v>
      </c>
      <c r="C149" s="5">
        <v>42121</v>
      </c>
      <c r="D149" s="5">
        <v>39274</v>
      </c>
      <c r="E149" s="6">
        <f t="shared" ref="E149" si="9">C149/D149*100</f>
        <v>107.24907063197027</v>
      </c>
      <c r="F149" s="34">
        <v>34612</v>
      </c>
      <c r="G149" s="54"/>
    </row>
    <row r="150" spans="1:7" ht="18.75" x14ac:dyDescent="0.2">
      <c r="A150" s="7" t="s">
        <v>20</v>
      </c>
      <c r="B150" s="5" t="s">
        <v>97</v>
      </c>
      <c r="C150" s="5">
        <v>39990</v>
      </c>
      <c r="D150" s="5">
        <v>33476</v>
      </c>
      <c r="E150" s="6">
        <f t="shared" si="8"/>
        <v>119.45871669255585</v>
      </c>
      <c r="F150" s="34">
        <v>42121</v>
      </c>
      <c r="G150" s="54"/>
    </row>
    <row r="151" spans="1:7" ht="57" customHeight="1" x14ac:dyDescent="0.2">
      <c r="A151" s="16" t="s">
        <v>113</v>
      </c>
      <c r="B151" s="11" t="s">
        <v>97</v>
      </c>
      <c r="C151" s="11">
        <v>44049</v>
      </c>
      <c r="D151" s="11">
        <v>40943</v>
      </c>
      <c r="E151" s="12">
        <f t="shared" si="8"/>
        <v>107.58615636372517</v>
      </c>
      <c r="F151" s="40">
        <v>44049</v>
      </c>
      <c r="G151" s="54"/>
    </row>
    <row r="152" spans="1:7" ht="18.75" x14ac:dyDescent="0.2">
      <c r="A152" s="4" t="s">
        <v>91</v>
      </c>
      <c r="B152" s="11"/>
      <c r="C152" s="11"/>
      <c r="D152" s="11"/>
      <c r="E152" s="12"/>
      <c r="F152" s="34"/>
      <c r="G152" s="54"/>
    </row>
    <row r="153" spans="1:7" ht="39.75" customHeight="1" x14ac:dyDescent="0.2">
      <c r="A153" s="7" t="s">
        <v>92</v>
      </c>
      <c r="B153" s="5" t="s">
        <v>97</v>
      </c>
      <c r="C153" s="5">
        <v>42121</v>
      </c>
      <c r="D153" s="5">
        <v>39274</v>
      </c>
      <c r="E153" s="6">
        <f t="shared" ref="E153:E165" si="10">C153/D153*100</f>
        <v>107.24907063197027</v>
      </c>
      <c r="F153" s="34">
        <v>42121</v>
      </c>
      <c r="G153" s="54"/>
    </row>
    <row r="154" spans="1:7" ht="22.5" customHeight="1" x14ac:dyDescent="0.2">
      <c r="A154" s="7" t="s">
        <v>93</v>
      </c>
      <c r="B154" s="5" t="s">
        <v>97</v>
      </c>
      <c r="C154" s="5">
        <v>42645</v>
      </c>
      <c r="D154" s="5">
        <v>44879</v>
      </c>
      <c r="E154" s="6">
        <f t="shared" si="10"/>
        <v>95.022170725729183</v>
      </c>
      <c r="F154" s="34">
        <v>42645</v>
      </c>
      <c r="G154" s="54"/>
    </row>
    <row r="155" spans="1:7" ht="18.75" x14ac:dyDescent="0.2">
      <c r="A155" s="7" t="s">
        <v>89</v>
      </c>
      <c r="B155" s="5" t="s">
        <v>97</v>
      </c>
      <c r="C155" s="5">
        <v>45971</v>
      </c>
      <c r="D155" s="5">
        <v>42491</v>
      </c>
      <c r="E155" s="6">
        <f t="shared" si="10"/>
        <v>108.18996964062978</v>
      </c>
      <c r="F155" s="34">
        <v>45971</v>
      </c>
      <c r="G155" s="54"/>
    </row>
    <row r="156" spans="1:7" ht="18.75" x14ac:dyDescent="0.2">
      <c r="A156" s="7" t="s">
        <v>94</v>
      </c>
      <c r="B156" s="5" t="s">
        <v>97</v>
      </c>
      <c r="C156" s="5">
        <v>44886</v>
      </c>
      <c r="D156" s="5">
        <v>43904</v>
      </c>
      <c r="E156" s="6">
        <f t="shared" si="10"/>
        <v>102.23669825072885</v>
      </c>
      <c r="F156" s="34">
        <v>44886</v>
      </c>
      <c r="G156" s="54"/>
    </row>
    <row r="157" spans="1:7" ht="18.75" x14ac:dyDescent="0.2">
      <c r="A157" s="7" t="s">
        <v>20</v>
      </c>
      <c r="B157" s="5" t="s">
        <v>97</v>
      </c>
      <c r="C157" s="5">
        <v>31462</v>
      </c>
      <c r="D157" s="5">
        <v>26876</v>
      </c>
      <c r="E157" s="6">
        <f t="shared" ref="E157" si="11">C157/D157*100</f>
        <v>117.06355112367912</v>
      </c>
      <c r="F157" s="34">
        <v>31462</v>
      </c>
      <c r="G157" s="54"/>
    </row>
    <row r="158" spans="1:7" ht="19.5" x14ac:dyDescent="0.2">
      <c r="A158" s="20" t="s">
        <v>99</v>
      </c>
      <c r="B158" s="2" t="s">
        <v>7</v>
      </c>
      <c r="C158" s="2">
        <v>35.200000000000003</v>
      </c>
      <c r="D158" s="2">
        <v>32.4</v>
      </c>
      <c r="E158" s="3">
        <f t="shared" si="10"/>
        <v>108.64197530864199</v>
      </c>
      <c r="F158" s="43">
        <v>70.400000000000006</v>
      </c>
      <c r="G158" s="54"/>
    </row>
    <row r="159" spans="1:7" ht="19.5" x14ac:dyDescent="0.2">
      <c r="A159" s="20" t="s">
        <v>100</v>
      </c>
      <c r="B159" s="2" t="s">
        <v>7</v>
      </c>
      <c r="C159" s="3">
        <v>1388.8</v>
      </c>
      <c r="D159" s="3">
        <v>1213.8</v>
      </c>
      <c r="E159" s="3">
        <f t="shared" si="10"/>
        <v>114.41753171856979</v>
      </c>
      <c r="F159" s="43">
        <v>2777.6</v>
      </c>
      <c r="G159" s="54"/>
    </row>
    <row r="160" spans="1:7" ht="58.5" x14ac:dyDescent="0.2">
      <c r="A160" s="1" t="s">
        <v>114</v>
      </c>
      <c r="B160" s="2" t="s">
        <v>97</v>
      </c>
      <c r="C160" s="2">
        <v>13670</v>
      </c>
      <c r="D160" s="25">
        <v>12167</v>
      </c>
      <c r="E160" s="48">
        <f t="shared" si="10"/>
        <v>112.35308621681597</v>
      </c>
      <c r="F160" s="39">
        <v>13670</v>
      </c>
      <c r="G160" s="54"/>
    </row>
    <row r="161" spans="1:7" ht="58.5" x14ac:dyDescent="0.2">
      <c r="A161" s="1" t="s">
        <v>101</v>
      </c>
      <c r="B161" s="2" t="s">
        <v>102</v>
      </c>
      <c r="C161" s="3">
        <f>C131/C160</f>
        <v>3.9217571983936006</v>
      </c>
      <c r="D161" s="3">
        <f>D131/D160</f>
        <v>3.7625667146827184</v>
      </c>
      <c r="E161" s="48">
        <f t="shared" si="10"/>
        <v>104.23090129112317</v>
      </c>
      <c r="F161" s="3">
        <f>F131/F160</f>
        <v>3.9217571983936006</v>
      </c>
      <c r="G161" s="54"/>
    </row>
    <row r="162" spans="1:7" ht="39" x14ac:dyDescent="0.2">
      <c r="A162" s="1" t="s">
        <v>103</v>
      </c>
      <c r="B162" s="2" t="s">
        <v>63</v>
      </c>
      <c r="C162" s="3">
        <v>5.6</v>
      </c>
      <c r="D162" s="3">
        <v>6.1</v>
      </c>
      <c r="E162" s="48">
        <f t="shared" si="10"/>
        <v>91.803278688524586</v>
      </c>
      <c r="F162" s="3">
        <v>5.6</v>
      </c>
      <c r="G162" s="54"/>
    </row>
    <row r="163" spans="1:7" ht="24.75" customHeight="1" x14ac:dyDescent="0.2">
      <c r="A163" s="1" t="s">
        <v>104</v>
      </c>
      <c r="B163" s="2" t="s">
        <v>25</v>
      </c>
      <c r="C163" s="3">
        <f t="shared" ref="C163:D163" si="12">C162/C81*100</f>
        <v>24.115063302041165</v>
      </c>
      <c r="D163" s="3">
        <f t="shared" si="12"/>
        <v>25.657202944269191</v>
      </c>
      <c r="E163" s="48">
        <f t="shared" si="10"/>
        <v>93.989447541971913</v>
      </c>
      <c r="F163" s="3">
        <f>F162/F81*100</f>
        <v>24.115063302041165</v>
      </c>
      <c r="G163" s="54"/>
    </row>
    <row r="164" spans="1:7" ht="19.5" x14ac:dyDescent="0.2">
      <c r="A164" s="1" t="s">
        <v>105</v>
      </c>
      <c r="B164" s="2" t="s">
        <v>106</v>
      </c>
      <c r="C164" s="3">
        <v>0</v>
      </c>
      <c r="D164" s="3">
        <v>0</v>
      </c>
      <c r="E164" s="48" t="e">
        <f t="shared" si="10"/>
        <v>#DIV/0!</v>
      </c>
      <c r="F164" s="3">
        <v>0</v>
      </c>
      <c r="G164" s="54"/>
    </row>
    <row r="165" spans="1:7" ht="19.5" x14ac:dyDescent="0.2">
      <c r="A165" s="26" t="s">
        <v>107</v>
      </c>
      <c r="B165" s="2" t="s">
        <v>106</v>
      </c>
      <c r="C165" s="3">
        <v>0</v>
      </c>
      <c r="D165" s="3">
        <v>0</v>
      </c>
      <c r="E165" s="3" t="e">
        <f t="shared" si="10"/>
        <v>#DIV/0!</v>
      </c>
      <c r="F165" s="3">
        <v>0</v>
      </c>
      <c r="G165" s="54"/>
    </row>
    <row r="166" spans="1:7" ht="18.75" x14ac:dyDescent="0.2">
      <c r="A166" s="27"/>
      <c r="B166" s="28"/>
      <c r="C166" s="29"/>
      <c r="D166" s="29"/>
      <c r="E166" s="30"/>
    </row>
    <row r="167" spans="1:7" ht="24.75" customHeight="1" x14ac:dyDescent="0.2">
      <c r="A167" s="72" t="s">
        <v>108</v>
      </c>
      <c r="B167" s="72"/>
      <c r="C167" s="72"/>
      <c r="D167" s="72"/>
      <c r="E167" s="72"/>
      <c r="F167" s="61"/>
    </row>
    <row r="168" spans="1:7" ht="18" customHeight="1" x14ac:dyDescent="0.2">
      <c r="A168" s="32"/>
      <c r="B168" s="32"/>
      <c r="C168" s="32"/>
      <c r="D168" s="32"/>
      <c r="E168" s="32"/>
      <c r="F168" s="35"/>
    </row>
    <row r="169" spans="1:7" ht="21" customHeight="1" x14ac:dyDescent="0.2">
      <c r="A169" s="32" t="s">
        <v>117</v>
      </c>
      <c r="B169" s="32"/>
      <c r="C169" s="32"/>
      <c r="D169" s="32"/>
      <c r="E169" s="32"/>
      <c r="F169" s="35"/>
    </row>
    <row r="170" spans="1:7" ht="16.5" customHeight="1" x14ac:dyDescent="0.2"/>
    <row r="171" spans="1:7" ht="18.75" x14ac:dyDescent="0.2">
      <c r="A171" s="62" t="s">
        <v>118</v>
      </c>
      <c r="B171" s="62"/>
      <c r="C171" s="62"/>
      <c r="D171" s="62"/>
      <c r="E171" s="62"/>
      <c r="F171" s="63"/>
    </row>
    <row r="172" spans="1:7" ht="18.75" x14ac:dyDescent="0.2">
      <c r="A172" s="55"/>
      <c r="B172" s="55"/>
      <c r="C172" s="55"/>
      <c r="D172" s="55"/>
      <c r="E172" s="55"/>
      <c r="F172" s="56"/>
    </row>
    <row r="173" spans="1:7" ht="18.75" x14ac:dyDescent="0.2">
      <c r="A173" s="55"/>
      <c r="B173" s="55"/>
      <c r="C173" s="55"/>
      <c r="D173" s="55"/>
      <c r="E173" s="55"/>
      <c r="F173" s="56"/>
    </row>
    <row r="174" spans="1:7" ht="18.75" x14ac:dyDescent="0.2">
      <c r="A174" s="55"/>
      <c r="B174" s="55"/>
      <c r="C174" s="55"/>
      <c r="D174" s="55"/>
      <c r="E174" s="55"/>
      <c r="F174" s="56"/>
    </row>
    <row r="175" spans="1:7" ht="18.75" x14ac:dyDescent="0.2">
      <c r="A175" s="55"/>
      <c r="B175" s="55"/>
      <c r="C175" s="55"/>
      <c r="D175" s="55"/>
      <c r="E175" s="55"/>
      <c r="F175" s="56"/>
    </row>
    <row r="176" spans="1:7" ht="18.75" x14ac:dyDescent="0.2">
      <c r="A176" s="55"/>
      <c r="B176" s="55"/>
      <c r="C176" s="55"/>
      <c r="D176" s="55"/>
      <c r="E176" s="55"/>
      <c r="F176" s="56"/>
    </row>
    <row r="177" spans="1:6" ht="18.75" x14ac:dyDescent="0.2">
      <c r="A177" s="55"/>
      <c r="B177" s="55"/>
      <c r="C177" s="55"/>
      <c r="D177" s="55"/>
      <c r="E177" s="55"/>
      <c r="F177" s="56"/>
    </row>
    <row r="178" spans="1:6" ht="18.75" x14ac:dyDescent="0.2">
      <c r="A178" s="55"/>
      <c r="B178" s="55"/>
      <c r="C178" s="55"/>
      <c r="D178" s="55"/>
      <c r="E178" s="55"/>
      <c r="F178" s="56"/>
    </row>
    <row r="179" spans="1:6" ht="18.75" x14ac:dyDescent="0.2">
      <c r="A179" s="45"/>
      <c r="B179" s="45"/>
      <c r="C179" s="45"/>
      <c r="D179" s="45"/>
      <c r="E179" s="45"/>
      <c r="F179" s="46"/>
    </row>
    <row r="180" spans="1:6" ht="16.5" customHeight="1" x14ac:dyDescent="0.2">
      <c r="A180" s="37" t="s">
        <v>125</v>
      </c>
      <c r="B180" s="31"/>
      <c r="C180" s="31"/>
      <c r="D180" s="31"/>
      <c r="E180" s="31"/>
      <c r="F180" s="31"/>
    </row>
    <row r="181" spans="1:6" ht="17.25" customHeight="1" x14ac:dyDescent="0.25">
      <c r="A181" s="36" t="s">
        <v>115</v>
      </c>
      <c r="B181" s="31"/>
      <c r="C181" s="31"/>
      <c r="D181" s="31"/>
      <c r="E181" s="31"/>
      <c r="F181" s="31"/>
    </row>
  </sheetData>
  <mergeCells count="11">
    <mergeCell ref="A1:F1"/>
    <mergeCell ref="A171:F171"/>
    <mergeCell ref="A4:E4"/>
    <mergeCell ref="A6:F6"/>
    <mergeCell ref="A30:F30"/>
    <mergeCell ref="A63:F63"/>
    <mergeCell ref="A80:F80"/>
    <mergeCell ref="A103:F103"/>
    <mergeCell ref="A167:F167"/>
    <mergeCell ref="A2:F2"/>
    <mergeCell ref="A3:F3"/>
  </mergeCells>
  <printOptions horizontalCentered="1"/>
  <pageMargins left="0.78740157480314965" right="0.39370078740157483" top="0.59055118110236227" bottom="0.59055118110236227" header="0" footer="0"/>
  <pageSetup paperSize="9" scale="59" firstPageNumber="0" fitToHeight="5" orientation="portrait" horizontalDpi="300" verticalDpi="300" r:id="rId1"/>
  <rowBreaks count="3" manualBreakCount="3">
    <brk id="39" max="16383" man="1"/>
    <brk id="83" max="16383" man="1"/>
    <brk id="12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Аналит.отчет</vt:lpstr>
      <vt:lpstr>Аналит.отчет!Заголовки_для_печати</vt:lpstr>
      <vt:lpstr>Аналит.отчет!Область_печати</vt:lpstr>
    </vt:vector>
  </TitlesOfParts>
  <Company>AoIR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dc:description/>
  <cp:lastModifiedBy>Молоцило</cp:lastModifiedBy>
  <cp:revision>5</cp:revision>
  <cp:lastPrinted>2022-08-26T03:09:58Z</cp:lastPrinted>
  <dcterms:created xsi:type="dcterms:W3CDTF">2006-03-06T08:26:24Z</dcterms:created>
  <dcterms:modified xsi:type="dcterms:W3CDTF">2022-08-26T03:14:36Z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AoIR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